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codeName="ThisWorkbook" defaultThemeVersion="124226"/>
  <mc:AlternateContent xmlns:mc="http://schemas.openxmlformats.org/markup-compatibility/2006">
    <mc:Choice Requires="x15">
      <x15ac:absPath xmlns:x15ac="http://schemas.microsoft.com/office/spreadsheetml/2010/11/ac" url="/Users/jeromemuzard/Documents/IEN BORDEAUX/RENOVATION VPRO/RENOV MCB et BPB/PNF National CS MDB/"/>
    </mc:Choice>
  </mc:AlternateContent>
  <xr:revisionPtr revIDLastSave="0" documentId="13_ncr:1_{D3324581-310C-194F-802A-A68844EE9F3A}" xr6:coauthVersionLast="47" xr6:coauthVersionMax="47" xr10:uidLastSave="{00000000-0000-0000-0000-000000000000}"/>
  <bookViews>
    <workbookView xWindow="0" yWindow="500" windowWidth="40500" windowHeight="21040" tabRatio="932" firstSheet="1" activeTab="16" xr2:uid="{00000000-000D-0000-FFFF-FFFF00000000}"/>
  </bookViews>
  <sheets>
    <sheet name="1-TAB-SYNT-NOTES" sheetId="18" r:id="rId1"/>
    <sheet name="2-SYNT-COMPETENCES" sheetId="5" r:id="rId2"/>
    <sheet name="3-ANNEXE-PFMP-A-IMPRIMER" sheetId="46" r:id="rId3"/>
    <sheet name="4-CIP" sheetId="61" r:id="rId4"/>
    <sheet name="LISTES" sheetId="59" state="hidden" r:id="rId5"/>
    <sheet name="Candidat 1" sheetId="60" r:id="rId6"/>
    <sheet name="Candidat 2" sheetId="48" r:id="rId7"/>
    <sheet name="Candidat 3" sheetId="49" r:id="rId8"/>
    <sheet name="Candidat 4" sheetId="50" r:id="rId9"/>
    <sheet name="Candidat 5" sheetId="51" r:id="rId10"/>
    <sheet name="Candidat 6" sheetId="52" r:id="rId11"/>
    <sheet name="Candidat 7" sheetId="53" r:id="rId12"/>
    <sheet name="Candidat 8" sheetId="54" r:id="rId13"/>
    <sheet name="Candidat 9" sheetId="55" r:id="rId14"/>
    <sheet name="Candidat 10" sheetId="56" r:id="rId15"/>
    <sheet name="Candidat 11" sheetId="57" r:id="rId16"/>
    <sheet name="Candidat 12" sheetId="58" r:id="rId17"/>
  </sheets>
  <definedNames>
    <definedName name="_xlnm.Print_Area" localSheetId="0">'1-TAB-SYNT-NOTES'!$B$1:$AJ$36</definedName>
    <definedName name="_xlnm.Print_Area" localSheetId="1">'2-SYNT-COMPETENCES'!$A$1:$AM$47</definedName>
    <definedName name="_xlnm.Print_Area" localSheetId="2">'3-ANNEXE-PFMP-A-IMPRIMER'!$B$1:$R$48</definedName>
    <definedName name="_xlnm.Print_Area" localSheetId="3">'4-CIP'!$B$1:$C$180</definedName>
    <definedName name="_xlnm.Print_Area" localSheetId="5">'Candidat 1'!$B$1:$AR$241</definedName>
    <definedName name="_xlnm.Print_Area" localSheetId="14">'Candidat 10'!$A$1:$AS$238</definedName>
    <definedName name="_xlnm.Print_Area" localSheetId="15">'Candidat 11'!$A$1:$AS$238</definedName>
    <definedName name="_xlnm.Print_Area" localSheetId="16">'Candidat 12'!$A$1:$AS$238</definedName>
    <definedName name="_xlnm.Print_Area" localSheetId="6">'Candidat 2'!$B$1:$AR$237</definedName>
    <definedName name="_xlnm.Print_Area" localSheetId="7">'Candidat 3'!$B$1:$AS$238</definedName>
    <definedName name="_xlnm.Print_Area" localSheetId="8">'Candidat 4'!$A$1:$AS$238</definedName>
    <definedName name="_xlnm.Print_Area" localSheetId="9">'Candidat 5'!$A$1:$AS$238</definedName>
    <definedName name="_xlnm.Print_Area" localSheetId="10">'Candidat 6'!$A$1:$AS$238</definedName>
    <definedName name="_xlnm.Print_Area" localSheetId="11">'Candidat 7'!$A$1:$AS$238</definedName>
    <definedName name="_xlnm.Print_Area" localSheetId="12">'Candidat 8'!$A$1:$AS$238</definedName>
    <definedName name="_xlnm.Print_Area" localSheetId="13">'Candidat 9'!$A$1:$AS$238</definedName>
    <definedName name="_xlnm.Print_Area" localSheetId="4">LISTES!$B$1:$M$146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8" i="60" l="1"/>
  <c r="AL210" i="48"/>
  <c r="AL210" i="49"/>
  <c r="AL210" i="50"/>
  <c r="AL210" i="51"/>
  <c r="AL210" i="52"/>
  <c r="AL210" i="53"/>
  <c r="AL210" i="54"/>
  <c r="AL210" i="55"/>
  <c r="AL210" i="56"/>
  <c r="AL210" i="57"/>
  <c r="AL210" i="58"/>
  <c r="AL210" i="60"/>
  <c r="AH114" i="48"/>
  <c r="AH114" i="49"/>
  <c r="AH114" i="50"/>
  <c r="AH114" i="51"/>
  <c r="AH114" i="52"/>
  <c r="AH114" i="53"/>
  <c r="AH114" i="54"/>
  <c r="AH114" i="55"/>
  <c r="AH114" i="56"/>
  <c r="AH114" i="57"/>
  <c r="AH114" i="58"/>
  <c r="AH114" i="60"/>
  <c r="AG10" i="58"/>
  <c r="AG14" i="58"/>
  <c r="AG6" i="58"/>
  <c r="AD4" i="58"/>
  <c r="AH24" i="18"/>
  <c r="AG10" i="57"/>
  <c r="AG14" i="57"/>
  <c r="AG6" i="57"/>
  <c r="AD4" i="57"/>
  <c r="AH23" i="18"/>
  <c r="AG10" i="56"/>
  <c r="AG14" i="56"/>
  <c r="AG6" i="56"/>
  <c r="AD4" i="56"/>
  <c r="AH22" i="18"/>
  <c r="AG10" i="55"/>
  <c r="AG14" i="55"/>
  <c r="AG6" i="55"/>
  <c r="AD4" i="55"/>
  <c r="AH21" i="18"/>
  <c r="AG10" i="54"/>
  <c r="AG14" i="54"/>
  <c r="AG6" i="54"/>
  <c r="AD4" i="54"/>
  <c r="AH20" i="18"/>
  <c r="AG10" i="53"/>
  <c r="AG14" i="53"/>
  <c r="AG6" i="53"/>
  <c r="AD4" i="53"/>
  <c r="AH19" i="18"/>
  <c r="AG10" i="52"/>
  <c r="AG14" i="52"/>
  <c r="AG6" i="52"/>
  <c r="AD4" i="52"/>
  <c r="AH18" i="18"/>
  <c r="AG10" i="51"/>
  <c r="AG14" i="51"/>
  <c r="AG6" i="51"/>
  <c r="AD4" i="51"/>
  <c r="AH17" i="18"/>
  <c r="AG10" i="50"/>
  <c r="AG14" i="50"/>
  <c r="AG6" i="50"/>
  <c r="AD4" i="50"/>
  <c r="AH16" i="18"/>
  <c r="AG10" i="49"/>
  <c r="AG14" i="49"/>
  <c r="AG6" i="49"/>
  <c r="AD4" i="49"/>
  <c r="AH15" i="18"/>
  <c r="AG10" i="48"/>
  <c r="AG14" i="48"/>
  <c r="AG6" i="48"/>
  <c r="AD4" i="48"/>
  <c r="AH14" i="18"/>
  <c r="AG10" i="60"/>
  <c r="AG14" i="60"/>
  <c r="AG6" i="60"/>
  <c r="AD4" i="60"/>
  <c r="AH13" i="18"/>
  <c r="Q47" i="59"/>
  <c r="P47" i="59"/>
  <c r="O47" i="59"/>
  <c r="Q46" i="59"/>
  <c r="P46" i="59"/>
  <c r="O46" i="59"/>
  <c r="Q45" i="59"/>
  <c r="P45" i="59"/>
  <c r="O45" i="59"/>
  <c r="Q44" i="59"/>
  <c r="P44" i="59"/>
  <c r="O44" i="59"/>
  <c r="Q43" i="59"/>
  <c r="P43" i="59"/>
  <c r="O43" i="59"/>
  <c r="Q42" i="59"/>
  <c r="P42" i="59"/>
  <c r="O42" i="59"/>
  <c r="Q41" i="59"/>
  <c r="P41" i="59"/>
  <c r="O41" i="59"/>
  <c r="Q40" i="59"/>
  <c r="P40" i="59"/>
  <c r="O40" i="59"/>
  <c r="Q39" i="59"/>
  <c r="P39" i="59"/>
  <c r="O39" i="59"/>
  <c r="Q38" i="59"/>
  <c r="P38" i="59"/>
  <c r="O38" i="59"/>
  <c r="Q37" i="59"/>
  <c r="P37" i="59"/>
  <c r="O37" i="59"/>
  <c r="Q36" i="59"/>
  <c r="P36" i="59"/>
  <c r="O36" i="59"/>
  <c r="Q35" i="59"/>
  <c r="P35" i="59"/>
  <c r="O35" i="59"/>
  <c r="Q34" i="59"/>
  <c r="P34" i="59"/>
  <c r="O34" i="59"/>
  <c r="Q33" i="59"/>
  <c r="P33" i="59"/>
  <c r="O33" i="59"/>
  <c r="Q32" i="59"/>
  <c r="P32" i="59"/>
  <c r="O32" i="59"/>
  <c r="Q31" i="59"/>
  <c r="P31" i="59"/>
  <c r="O31" i="59"/>
  <c r="Q30" i="59"/>
  <c r="P30" i="59"/>
  <c r="O30" i="59"/>
  <c r="Q29" i="59"/>
  <c r="P29" i="59"/>
  <c r="O29" i="59"/>
  <c r="Q28" i="59"/>
  <c r="P28" i="59"/>
  <c r="O28" i="59"/>
  <c r="Q27" i="59"/>
  <c r="P27" i="59"/>
  <c r="O27" i="59"/>
  <c r="Q26" i="59"/>
  <c r="P26" i="59"/>
  <c r="O26" i="59"/>
  <c r="Q25" i="59"/>
  <c r="P25" i="59"/>
  <c r="O25" i="59"/>
  <c r="Q24" i="59"/>
  <c r="P24" i="59"/>
  <c r="O24" i="59"/>
  <c r="Q23" i="59"/>
  <c r="P23" i="59"/>
  <c r="O23" i="59"/>
  <c r="Q22" i="59"/>
  <c r="P22" i="59"/>
  <c r="O22" i="59"/>
  <c r="Q21" i="59"/>
  <c r="P21" i="59"/>
  <c r="O21" i="59"/>
  <c r="Q20" i="59"/>
  <c r="P20" i="59"/>
  <c r="O20" i="59"/>
  <c r="Q19" i="59"/>
  <c r="P19" i="59"/>
  <c r="O19" i="59"/>
  <c r="Q18" i="59"/>
  <c r="P18" i="59"/>
  <c r="O18" i="59"/>
  <c r="Q17" i="59"/>
  <c r="P17" i="59"/>
  <c r="O17" i="59"/>
  <c r="Q16" i="59"/>
  <c r="P16" i="59"/>
  <c r="O16" i="59"/>
  <c r="Q15" i="59"/>
  <c r="P15" i="59"/>
  <c r="O15" i="59"/>
  <c r="Q14" i="59"/>
  <c r="P14" i="59"/>
  <c r="O14" i="59"/>
  <c r="O13" i="59"/>
  <c r="Q13" i="59"/>
  <c r="P13" i="59"/>
  <c r="Q12" i="59"/>
  <c r="P12" i="59"/>
  <c r="O12" i="59"/>
  <c r="K3" i="46"/>
  <c r="AS203" i="49"/>
  <c r="AT203" i="49"/>
  <c r="AS202" i="49"/>
  <c r="AT202" i="49"/>
  <c r="AS201" i="49"/>
  <c r="AT201" i="49"/>
  <c r="AS199" i="49"/>
  <c r="AT199" i="49"/>
  <c r="AS198" i="49"/>
  <c r="AT198" i="49"/>
  <c r="AS197" i="49"/>
  <c r="AT197" i="49"/>
  <c r="AS196" i="49"/>
  <c r="AT196" i="49"/>
  <c r="AS193" i="49"/>
  <c r="AT193" i="49"/>
  <c r="AS192" i="49"/>
  <c r="AT192" i="49"/>
  <c r="AS191" i="49"/>
  <c r="AT191" i="49"/>
  <c r="AS189" i="49"/>
  <c r="AT189" i="49"/>
  <c r="AS188" i="49"/>
  <c r="AT188" i="49"/>
  <c r="AS187" i="49"/>
  <c r="AT187" i="49"/>
  <c r="AS185" i="49"/>
  <c r="AT185" i="49"/>
  <c r="AS184" i="49"/>
  <c r="AT184" i="49"/>
  <c r="AS183" i="49"/>
  <c r="AT183" i="49"/>
  <c r="AS181" i="49"/>
  <c r="AT181" i="49"/>
  <c r="AS180" i="49"/>
  <c r="AT180" i="49"/>
  <c r="AS179" i="49"/>
  <c r="AT179" i="49"/>
  <c r="AS177" i="49"/>
  <c r="AT177" i="49"/>
  <c r="AS176" i="49"/>
  <c r="AT176" i="49"/>
  <c r="AS175" i="49"/>
  <c r="AT175" i="49"/>
  <c r="AS172" i="49"/>
  <c r="AT172" i="49"/>
  <c r="AS171" i="49"/>
  <c r="AT171" i="49"/>
  <c r="AS170" i="49"/>
  <c r="AT170" i="49"/>
  <c r="AS168" i="49"/>
  <c r="AT168" i="49"/>
  <c r="AS167" i="49"/>
  <c r="AT167" i="49"/>
  <c r="AS166" i="49"/>
  <c r="AT166" i="49"/>
  <c r="AS164" i="49"/>
  <c r="AT164" i="49"/>
  <c r="AS163" i="49"/>
  <c r="AT163" i="49"/>
  <c r="AS162" i="49"/>
  <c r="AT162" i="49"/>
  <c r="AS159" i="49"/>
  <c r="AT159" i="49"/>
  <c r="AS158" i="49"/>
  <c r="AT158" i="49"/>
  <c r="AS157" i="49"/>
  <c r="AT157" i="49"/>
  <c r="AS155" i="49"/>
  <c r="AT155" i="49"/>
  <c r="AS154" i="49"/>
  <c r="AT154" i="49"/>
  <c r="AS153" i="49"/>
  <c r="AT153" i="49"/>
  <c r="AS152" i="49"/>
  <c r="AT152" i="49"/>
  <c r="AS151" i="49"/>
  <c r="AT151" i="49"/>
  <c r="AS148" i="49"/>
  <c r="AT148" i="49"/>
  <c r="AS147" i="49"/>
  <c r="AT147" i="49"/>
  <c r="AS146" i="49"/>
  <c r="AT146" i="49"/>
  <c r="AS144" i="49"/>
  <c r="AT144" i="49"/>
  <c r="AS143" i="49"/>
  <c r="AT143" i="49"/>
  <c r="AS142" i="49"/>
  <c r="AT142" i="49"/>
  <c r="AS140" i="49"/>
  <c r="AT140" i="49"/>
  <c r="AS139" i="49"/>
  <c r="AT139" i="49"/>
  <c r="AS138" i="49"/>
  <c r="AT138" i="49"/>
  <c r="AS136" i="49"/>
  <c r="AT136" i="49"/>
  <c r="AS135" i="49"/>
  <c r="AT135" i="49"/>
  <c r="AS134" i="49"/>
  <c r="AT134" i="49"/>
  <c r="AS131" i="49"/>
  <c r="AT131" i="49"/>
  <c r="AS130" i="49"/>
  <c r="AT130" i="49"/>
  <c r="AS203" i="50"/>
  <c r="AT203" i="50"/>
  <c r="AS202" i="50"/>
  <c r="AT202" i="50"/>
  <c r="AS201" i="50"/>
  <c r="AT201" i="50"/>
  <c r="AS199" i="50"/>
  <c r="AT199" i="50"/>
  <c r="AS198" i="50"/>
  <c r="AT198" i="50"/>
  <c r="AS197" i="50"/>
  <c r="AT197" i="50"/>
  <c r="AS196" i="50"/>
  <c r="AT196" i="50"/>
  <c r="AS193" i="50"/>
  <c r="AT193" i="50"/>
  <c r="AS192" i="50"/>
  <c r="AT192" i="50"/>
  <c r="AS191" i="50"/>
  <c r="AT191" i="50"/>
  <c r="AS189" i="50"/>
  <c r="AT189" i="50"/>
  <c r="AS188" i="50"/>
  <c r="AT188" i="50"/>
  <c r="AS187" i="50"/>
  <c r="AT187" i="50"/>
  <c r="AS185" i="50"/>
  <c r="AT185" i="50"/>
  <c r="AS184" i="50"/>
  <c r="AT184" i="50"/>
  <c r="AS183" i="50"/>
  <c r="AT183" i="50"/>
  <c r="AS181" i="50"/>
  <c r="AT181" i="50"/>
  <c r="AS180" i="50"/>
  <c r="AT180" i="50"/>
  <c r="AS179" i="50"/>
  <c r="AT179" i="50"/>
  <c r="AS177" i="50"/>
  <c r="AT177" i="50"/>
  <c r="AS176" i="50"/>
  <c r="AT176" i="50"/>
  <c r="AS175" i="50"/>
  <c r="AT175" i="50"/>
  <c r="AS172" i="50"/>
  <c r="AT172" i="50"/>
  <c r="AS171" i="50"/>
  <c r="AT171" i="50"/>
  <c r="AS170" i="50"/>
  <c r="AT170" i="50"/>
  <c r="AS168" i="50"/>
  <c r="AT168" i="50"/>
  <c r="AS167" i="50"/>
  <c r="AT167" i="50"/>
  <c r="AS166" i="50"/>
  <c r="AT166" i="50"/>
  <c r="AS164" i="50"/>
  <c r="AT164" i="50"/>
  <c r="AS163" i="50"/>
  <c r="AT163" i="50"/>
  <c r="AS162" i="50"/>
  <c r="AT162" i="50"/>
  <c r="AS159" i="50"/>
  <c r="AT159" i="50"/>
  <c r="AS158" i="50"/>
  <c r="AT158" i="50"/>
  <c r="AS157" i="50"/>
  <c r="AT157" i="50"/>
  <c r="AS155" i="50"/>
  <c r="AT155" i="50"/>
  <c r="AS154" i="50"/>
  <c r="AT154" i="50"/>
  <c r="AS153" i="50"/>
  <c r="AT153" i="50"/>
  <c r="AS152" i="50"/>
  <c r="AT152" i="50"/>
  <c r="AS151" i="50"/>
  <c r="AT151" i="50"/>
  <c r="AS148" i="50"/>
  <c r="AT148" i="50"/>
  <c r="AS147" i="50"/>
  <c r="AT147" i="50"/>
  <c r="AS146" i="50"/>
  <c r="AT146" i="50"/>
  <c r="AS144" i="50"/>
  <c r="AT144" i="50"/>
  <c r="AS143" i="50"/>
  <c r="AT143" i="50"/>
  <c r="AS142" i="50"/>
  <c r="AT142" i="50"/>
  <c r="AS140" i="50"/>
  <c r="AT140" i="50"/>
  <c r="AS139" i="50"/>
  <c r="AT139" i="50"/>
  <c r="AS138" i="50"/>
  <c r="AT138" i="50"/>
  <c r="AS136" i="50"/>
  <c r="AT136" i="50"/>
  <c r="AS135" i="50"/>
  <c r="AT135" i="50"/>
  <c r="AS134" i="50"/>
  <c r="AT134" i="50"/>
  <c r="AS131" i="50"/>
  <c r="AT131" i="50"/>
  <c r="AS130" i="50"/>
  <c r="AT130" i="50"/>
  <c r="AS203" i="51"/>
  <c r="AT203" i="51"/>
  <c r="AS202" i="51"/>
  <c r="AT202" i="51"/>
  <c r="AS201" i="51"/>
  <c r="AT201" i="51"/>
  <c r="AS199" i="51"/>
  <c r="AT199" i="51"/>
  <c r="AS198" i="51"/>
  <c r="AT198" i="51"/>
  <c r="AS197" i="51"/>
  <c r="AT197" i="51"/>
  <c r="AS196" i="51"/>
  <c r="AT196" i="51"/>
  <c r="AS193" i="51"/>
  <c r="AT193" i="51"/>
  <c r="AS192" i="51"/>
  <c r="AT192" i="51"/>
  <c r="AS191" i="51"/>
  <c r="AT191" i="51"/>
  <c r="AS189" i="51"/>
  <c r="AT189" i="51"/>
  <c r="AS188" i="51"/>
  <c r="AT188" i="51"/>
  <c r="AS187" i="51"/>
  <c r="AT187" i="51"/>
  <c r="AS185" i="51"/>
  <c r="AT185" i="51"/>
  <c r="AS184" i="51"/>
  <c r="AT184" i="51"/>
  <c r="AS183" i="51"/>
  <c r="AT183" i="51"/>
  <c r="AS181" i="51"/>
  <c r="AT181" i="51"/>
  <c r="AS180" i="51"/>
  <c r="AT180" i="51"/>
  <c r="AS179" i="51"/>
  <c r="AT179" i="51"/>
  <c r="AS177" i="51"/>
  <c r="AT177" i="51"/>
  <c r="AS176" i="51"/>
  <c r="AT176" i="51"/>
  <c r="AS175" i="51"/>
  <c r="AT175" i="51"/>
  <c r="AS172" i="51"/>
  <c r="AT172" i="51"/>
  <c r="AS171" i="51"/>
  <c r="AT171" i="51"/>
  <c r="AS170" i="51"/>
  <c r="AT170" i="51"/>
  <c r="AS168" i="51"/>
  <c r="AT168" i="51"/>
  <c r="AS167" i="51"/>
  <c r="AT167" i="51"/>
  <c r="AS166" i="51"/>
  <c r="AT166" i="51"/>
  <c r="AS164" i="51"/>
  <c r="AT164" i="51"/>
  <c r="AS163" i="51"/>
  <c r="AT163" i="51"/>
  <c r="AS162" i="51"/>
  <c r="AT162" i="51"/>
  <c r="AS159" i="51"/>
  <c r="AT159" i="51"/>
  <c r="AS158" i="51"/>
  <c r="AT158" i="51"/>
  <c r="AS157" i="51"/>
  <c r="AT157" i="51"/>
  <c r="AS155" i="51"/>
  <c r="AT155" i="51"/>
  <c r="AS154" i="51"/>
  <c r="AT154" i="51"/>
  <c r="AS153" i="51"/>
  <c r="AT153" i="51"/>
  <c r="AS152" i="51"/>
  <c r="AT152" i="51"/>
  <c r="AS151" i="51"/>
  <c r="AT151" i="51"/>
  <c r="AS148" i="51"/>
  <c r="AT148" i="51"/>
  <c r="AS147" i="51"/>
  <c r="AT147" i="51"/>
  <c r="AS146" i="51"/>
  <c r="AT146" i="51"/>
  <c r="AS144" i="51"/>
  <c r="AT144" i="51"/>
  <c r="AS143" i="51"/>
  <c r="AT143" i="51"/>
  <c r="AS142" i="51"/>
  <c r="AT142" i="51"/>
  <c r="AS140" i="51"/>
  <c r="AT140" i="51"/>
  <c r="AS139" i="51"/>
  <c r="AT139" i="51"/>
  <c r="AS138" i="51"/>
  <c r="AT138" i="51"/>
  <c r="AS136" i="51"/>
  <c r="AT136" i="51"/>
  <c r="AS135" i="51"/>
  <c r="AT135" i="51"/>
  <c r="AS134" i="51"/>
  <c r="AT134" i="51"/>
  <c r="AS131" i="51"/>
  <c r="AT131" i="51"/>
  <c r="AS130" i="51"/>
  <c r="AT130" i="51"/>
  <c r="AS203" i="52"/>
  <c r="AT203" i="52"/>
  <c r="AS202" i="52"/>
  <c r="AT202" i="52"/>
  <c r="AS201" i="52"/>
  <c r="AT201" i="52"/>
  <c r="AS199" i="52"/>
  <c r="AT199" i="52"/>
  <c r="AS198" i="52"/>
  <c r="AT198" i="52"/>
  <c r="AS197" i="52"/>
  <c r="AT197" i="52"/>
  <c r="AS196" i="52"/>
  <c r="AT196" i="52"/>
  <c r="AS193" i="52"/>
  <c r="AT193" i="52"/>
  <c r="AS192" i="52"/>
  <c r="AT192" i="52"/>
  <c r="AS191" i="52"/>
  <c r="AT191" i="52"/>
  <c r="AS189" i="52"/>
  <c r="AT189" i="52"/>
  <c r="AS188" i="52"/>
  <c r="AT188" i="52"/>
  <c r="AS187" i="52"/>
  <c r="AT187" i="52"/>
  <c r="AS185" i="52"/>
  <c r="AT185" i="52"/>
  <c r="AS184" i="52"/>
  <c r="AT184" i="52"/>
  <c r="AS183" i="52"/>
  <c r="AT183" i="52"/>
  <c r="AS181" i="52"/>
  <c r="AT181" i="52"/>
  <c r="AS180" i="52"/>
  <c r="AT180" i="52"/>
  <c r="AS179" i="52"/>
  <c r="AT179" i="52"/>
  <c r="AS177" i="52"/>
  <c r="AT177" i="52"/>
  <c r="AS176" i="52"/>
  <c r="AT176" i="52"/>
  <c r="AS175" i="52"/>
  <c r="AT175" i="52"/>
  <c r="AS172" i="52"/>
  <c r="AT172" i="52"/>
  <c r="AS171" i="52"/>
  <c r="AT171" i="52"/>
  <c r="AS170" i="52"/>
  <c r="AT170" i="52"/>
  <c r="AS168" i="52"/>
  <c r="AT168" i="52"/>
  <c r="AS167" i="52"/>
  <c r="AT167" i="52"/>
  <c r="AS166" i="52"/>
  <c r="AT166" i="52"/>
  <c r="AS164" i="52"/>
  <c r="AT164" i="52"/>
  <c r="AS163" i="52"/>
  <c r="AT163" i="52"/>
  <c r="AS162" i="52"/>
  <c r="AT162" i="52"/>
  <c r="AS159" i="52"/>
  <c r="AT159" i="52"/>
  <c r="AS158" i="52"/>
  <c r="AT158" i="52"/>
  <c r="AS157" i="52"/>
  <c r="AT157" i="52"/>
  <c r="AS155" i="52"/>
  <c r="AT155" i="52"/>
  <c r="AS154" i="52"/>
  <c r="AT154" i="52"/>
  <c r="AS153" i="52"/>
  <c r="AT153" i="52"/>
  <c r="AS152" i="52"/>
  <c r="AT152" i="52"/>
  <c r="AS151" i="52"/>
  <c r="AT151" i="52"/>
  <c r="AS148" i="52"/>
  <c r="AT148" i="52"/>
  <c r="AS147" i="52"/>
  <c r="AT147" i="52"/>
  <c r="AS146" i="52"/>
  <c r="AT146" i="52"/>
  <c r="AS144" i="52"/>
  <c r="AT144" i="52"/>
  <c r="AS143" i="52"/>
  <c r="AT143" i="52"/>
  <c r="AS142" i="52"/>
  <c r="AT142" i="52"/>
  <c r="AS140" i="52"/>
  <c r="AT140" i="52"/>
  <c r="AS139" i="52"/>
  <c r="AT139" i="52"/>
  <c r="AS138" i="52"/>
  <c r="AT138" i="52"/>
  <c r="AS136" i="52"/>
  <c r="AT136" i="52"/>
  <c r="AS135" i="52"/>
  <c r="AT135" i="52"/>
  <c r="AS134" i="52"/>
  <c r="AT134" i="52"/>
  <c r="AS131" i="52"/>
  <c r="AT131" i="52"/>
  <c r="AS130" i="52"/>
  <c r="AT130" i="52"/>
  <c r="AS203" i="53"/>
  <c r="AT203" i="53"/>
  <c r="AS202" i="53"/>
  <c r="AT202" i="53"/>
  <c r="AS201" i="53"/>
  <c r="AT201" i="53"/>
  <c r="AS199" i="53"/>
  <c r="AT199" i="53"/>
  <c r="AS198" i="53"/>
  <c r="AT198" i="53"/>
  <c r="AS197" i="53"/>
  <c r="AT197" i="53"/>
  <c r="AS196" i="53"/>
  <c r="AT196" i="53"/>
  <c r="AS193" i="53"/>
  <c r="AT193" i="53"/>
  <c r="AS192" i="53"/>
  <c r="AT192" i="53"/>
  <c r="AS191" i="53"/>
  <c r="AT191" i="53"/>
  <c r="AS189" i="53"/>
  <c r="AT189" i="53"/>
  <c r="AS188" i="53"/>
  <c r="AT188" i="53"/>
  <c r="AS187" i="53"/>
  <c r="AT187" i="53"/>
  <c r="AS185" i="53"/>
  <c r="AT185" i="53"/>
  <c r="AS184" i="53"/>
  <c r="AT184" i="53"/>
  <c r="AS183" i="53"/>
  <c r="AT183" i="53"/>
  <c r="AS181" i="53"/>
  <c r="AT181" i="53"/>
  <c r="AS180" i="53"/>
  <c r="AT180" i="53"/>
  <c r="AS179" i="53"/>
  <c r="AT179" i="53"/>
  <c r="AS177" i="53"/>
  <c r="AT177" i="53"/>
  <c r="AS176" i="53"/>
  <c r="AT176" i="53"/>
  <c r="AS175" i="53"/>
  <c r="AT175" i="53"/>
  <c r="AS172" i="53"/>
  <c r="AT172" i="53"/>
  <c r="AS171" i="53"/>
  <c r="AT171" i="53"/>
  <c r="AS170" i="53"/>
  <c r="AT170" i="53"/>
  <c r="AS168" i="53"/>
  <c r="AT168" i="53"/>
  <c r="AS167" i="53"/>
  <c r="AT167" i="53"/>
  <c r="AS166" i="53"/>
  <c r="AT166" i="53"/>
  <c r="AS164" i="53"/>
  <c r="AT164" i="53"/>
  <c r="AS163" i="53"/>
  <c r="AT163" i="53"/>
  <c r="AS162" i="53"/>
  <c r="AT162" i="53"/>
  <c r="AS159" i="53"/>
  <c r="AT159" i="53"/>
  <c r="AS158" i="53"/>
  <c r="AT158" i="53"/>
  <c r="AS157" i="53"/>
  <c r="AT157" i="53"/>
  <c r="AS155" i="53"/>
  <c r="AT155" i="53"/>
  <c r="AS154" i="53"/>
  <c r="AT154" i="53"/>
  <c r="AS153" i="53"/>
  <c r="AT153" i="53"/>
  <c r="AS152" i="53"/>
  <c r="AT152" i="53"/>
  <c r="AS151" i="53"/>
  <c r="AT151" i="53"/>
  <c r="AS148" i="53"/>
  <c r="AT148" i="53"/>
  <c r="AS147" i="53"/>
  <c r="AT147" i="53"/>
  <c r="AS146" i="53"/>
  <c r="AT146" i="53"/>
  <c r="AS144" i="53"/>
  <c r="AT144" i="53"/>
  <c r="AS143" i="53"/>
  <c r="AT143" i="53"/>
  <c r="AS142" i="53"/>
  <c r="AT142" i="53"/>
  <c r="AS140" i="53"/>
  <c r="AT140" i="53"/>
  <c r="AS139" i="53"/>
  <c r="AT139" i="53"/>
  <c r="AS138" i="53"/>
  <c r="AT138" i="53"/>
  <c r="AS136" i="53"/>
  <c r="AT136" i="53"/>
  <c r="AS135" i="53"/>
  <c r="AT135" i="53"/>
  <c r="AS134" i="53"/>
  <c r="AT134" i="53"/>
  <c r="AS131" i="53"/>
  <c r="AT131" i="53"/>
  <c r="AS130" i="53"/>
  <c r="AT130" i="53"/>
  <c r="AS203" i="54"/>
  <c r="AT203" i="54"/>
  <c r="AS202" i="54"/>
  <c r="AT202" i="54"/>
  <c r="AS201" i="54"/>
  <c r="AT201" i="54"/>
  <c r="AS199" i="54"/>
  <c r="AT199" i="54"/>
  <c r="AS198" i="54"/>
  <c r="AT198" i="54"/>
  <c r="AS197" i="54"/>
  <c r="AT197" i="54"/>
  <c r="AS196" i="54"/>
  <c r="AT196" i="54"/>
  <c r="AS193" i="54"/>
  <c r="AT193" i="54"/>
  <c r="AS192" i="54"/>
  <c r="AT192" i="54"/>
  <c r="AS191" i="54"/>
  <c r="AT191" i="54"/>
  <c r="AS189" i="54"/>
  <c r="AT189" i="54"/>
  <c r="AS188" i="54"/>
  <c r="AT188" i="54"/>
  <c r="AS187" i="54"/>
  <c r="AT187" i="54"/>
  <c r="AS185" i="54"/>
  <c r="AT185" i="54"/>
  <c r="AS184" i="54"/>
  <c r="AT184" i="54"/>
  <c r="AS183" i="54"/>
  <c r="AT183" i="54"/>
  <c r="AS181" i="54"/>
  <c r="AT181" i="54"/>
  <c r="AS180" i="54"/>
  <c r="AT180" i="54"/>
  <c r="AS179" i="54"/>
  <c r="AT179" i="54"/>
  <c r="AS177" i="54"/>
  <c r="AT177" i="54"/>
  <c r="AS176" i="54"/>
  <c r="AT176" i="54"/>
  <c r="AS175" i="54"/>
  <c r="AT175" i="54"/>
  <c r="AS172" i="54"/>
  <c r="AT172" i="54"/>
  <c r="AS171" i="54"/>
  <c r="AT171" i="54"/>
  <c r="AS170" i="54"/>
  <c r="AT170" i="54"/>
  <c r="AS168" i="54"/>
  <c r="AT168" i="54"/>
  <c r="AS167" i="54"/>
  <c r="AT167" i="54"/>
  <c r="AS166" i="54"/>
  <c r="AT166" i="54"/>
  <c r="AS164" i="54"/>
  <c r="AT164" i="54"/>
  <c r="AS163" i="54"/>
  <c r="AT163" i="54"/>
  <c r="AS162" i="54"/>
  <c r="AT162" i="54"/>
  <c r="AS159" i="54"/>
  <c r="AT159" i="54"/>
  <c r="AS158" i="54"/>
  <c r="AT158" i="54"/>
  <c r="AS157" i="54"/>
  <c r="AT157" i="54"/>
  <c r="AS155" i="54"/>
  <c r="AT155" i="54"/>
  <c r="AS154" i="54"/>
  <c r="AT154" i="54"/>
  <c r="AS153" i="54"/>
  <c r="AT153" i="54"/>
  <c r="AS152" i="54"/>
  <c r="AT152" i="54"/>
  <c r="AS151" i="54"/>
  <c r="AT151" i="54"/>
  <c r="AS148" i="54"/>
  <c r="AT148" i="54"/>
  <c r="AS147" i="54"/>
  <c r="AT147" i="54"/>
  <c r="AS146" i="54"/>
  <c r="AT146" i="54"/>
  <c r="AS144" i="54"/>
  <c r="AT144" i="54"/>
  <c r="AS143" i="54"/>
  <c r="AT143" i="54"/>
  <c r="AS142" i="54"/>
  <c r="AT142" i="54"/>
  <c r="AS140" i="54"/>
  <c r="AT140" i="54"/>
  <c r="AS139" i="54"/>
  <c r="AT139" i="54"/>
  <c r="AS138" i="54"/>
  <c r="AT138" i="54"/>
  <c r="AS136" i="54"/>
  <c r="AT136" i="54"/>
  <c r="AS135" i="54"/>
  <c r="AT135" i="54"/>
  <c r="AS134" i="54"/>
  <c r="AT134" i="54"/>
  <c r="AS131" i="54"/>
  <c r="AT131" i="54"/>
  <c r="AS130" i="54"/>
  <c r="AT130" i="54"/>
  <c r="AS203" i="55"/>
  <c r="AT203" i="55"/>
  <c r="AS202" i="55"/>
  <c r="AT202" i="55"/>
  <c r="AS201" i="55"/>
  <c r="AT201" i="55"/>
  <c r="AS199" i="55"/>
  <c r="AT199" i="55"/>
  <c r="AS198" i="55"/>
  <c r="AT198" i="55"/>
  <c r="AS197" i="55"/>
  <c r="AT197" i="55"/>
  <c r="AS196" i="55"/>
  <c r="AT196" i="55"/>
  <c r="AS193" i="55"/>
  <c r="AT193" i="55"/>
  <c r="AS192" i="55"/>
  <c r="AT192" i="55"/>
  <c r="AS191" i="55"/>
  <c r="AT191" i="55"/>
  <c r="AS189" i="55"/>
  <c r="AT189" i="55"/>
  <c r="AS188" i="55"/>
  <c r="AT188" i="55"/>
  <c r="AS187" i="55"/>
  <c r="AT187" i="55"/>
  <c r="AS185" i="55"/>
  <c r="AT185" i="55"/>
  <c r="AS184" i="55"/>
  <c r="AT184" i="55"/>
  <c r="AS183" i="55"/>
  <c r="AT183" i="55"/>
  <c r="AS181" i="55"/>
  <c r="AT181" i="55"/>
  <c r="AS180" i="55"/>
  <c r="AT180" i="55"/>
  <c r="AS179" i="55"/>
  <c r="AT179" i="55"/>
  <c r="AS177" i="55"/>
  <c r="AT177" i="55"/>
  <c r="AS176" i="55"/>
  <c r="AT176" i="55"/>
  <c r="AS175" i="55"/>
  <c r="AT175" i="55"/>
  <c r="AS172" i="55"/>
  <c r="AT172" i="55"/>
  <c r="AS171" i="55"/>
  <c r="AT171" i="55"/>
  <c r="AS170" i="55"/>
  <c r="AT170" i="55"/>
  <c r="AS168" i="55"/>
  <c r="AT168" i="55"/>
  <c r="AS167" i="55"/>
  <c r="AT167" i="55"/>
  <c r="AS166" i="55"/>
  <c r="AT166" i="55"/>
  <c r="AS164" i="55"/>
  <c r="AT164" i="55"/>
  <c r="AS163" i="55"/>
  <c r="AT163" i="55"/>
  <c r="AS162" i="55"/>
  <c r="AT162" i="55"/>
  <c r="AS159" i="55"/>
  <c r="AT159" i="55"/>
  <c r="AS158" i="55"/>
  <c r="AT158" i="55"/>
  <c r="AS157" i="55"/>
  <c r="AT157" i="55"/>
  <c r="AS155" i="55"/>
  <c r="AT155" i="55"/>
  <c r="AS154" i="55"/>
  <c r="AT154" i="55"/>
  <c r="AS153" i="55"/>
  <c r="AT153" i="55"/>
  <c r="AS152" i="55"/>
  <c r="AT152" i="55"/>
  <c r="AS151" i="55"/>
  <c r="AT151" i="55"/>
  <c r="AS148" i="55"/>
  <c r="AT148" i="55"/>
  <c r="AS147" i="55"/>
  <c r="AT147" i="55"/>
  <c r="AS146" i="55"/>
  <c r="AT146" i="55"/>
  <c r="AS144" i="55"/>
  <c r="AT144" i="55"/>
  <c r="AS143" i="55"/>
  <c r="AT143" i="55"/>
  <c r="AS142" i="55"/>
  <c r="AT142" i="55"/>
  <c r="AS140" i="55"/>
  <c r="AT140" i="55"/>
  <c r="AS139" i="55"/>
  <c r="AT139" i="55"/>
  <c r="AS138" i="55"/>
  <c r="AT138" i="55"/>
  <c r="AS136" i="55"/>
  <c r="AT136" i="55"/>
  <c r="AS135" i="55"/>
  <c r="AT135" i="55"/>
  <c r="AS134" i="55"/>
  <c r="AT134" i="55"/>
  <c r="AS131" i="55"/>
  <c r="AT131" i="55"/>
  <c r="AS130" i="55"/>
  <c r="AT130" i="55"/>
  <c r="AS203" i="56"/>
  <c r="AT203" i="56"/>
  <c r="AS202" i="56"/>
  <c r="AT202" i="56"/>
  <c r="AS201" i="56"/>
  <c r="AT201" i="56"/>
  <c r="AS199" i="56"/>
  <c r="AT199" i="56"/>
  <c r="AS198" i="56"/>
  <c r="AT198" i="56"/>
  <c r="AS197" i="56"/>
  <c r="AT197" i="56"/>
  <c r="AS196" i="56"/>
  <c r="AT196" i="56"/>
  <c r="AS193" i="56"/>
  <c r="AT193" i="56"/>
  <c r="AS192" i="56"/>
  <c r="AT192" i="56"/>
  <c r="AS191" i="56"/>
  <c r="AT191" i="56"/>
  <c r="AS189" i="56"/>
  <c r="AT189" i="56"/>
  <c r="AS188" i="56"/>
  <c r="AT188" i="56"/>
  <c r="AS187" i="56"/>
  <c r="AT187" i="56"/>
  <c r="AS185" i="56"/>
  <c r="AT185" i="56"/>
  <c r="AS184" i="56"/>
  <c r="AT184" i="56"/>
  <c r="AS183" i="56"/>
  <c r="AT183" i="56"/>
  <c r="AS181" i="56"/>
  <c r="AT181" i="56"/>
  <c r="AS180" i="56"/>
  <c r="AT180" i="56"/>
  <c r="AS179" i="56"/>
  <c r="AT179" i="56"/>
  <c r="AS177" i="56"/>
  <c r="AT177" i="56"/>
  <c r="AS176" i="56"/>
  <c r="AT176" i="56"/>
  <c r="AS175" i="56"/>
  <c r="AT175" i="56"/>
  <c r="AS172" i="56"/>
  <c r="AT172" i="56"/>
  <c r="AS171" i="56"/>
  <c r="AT171" i="56"/>
  <c r="AS170" i="56"/>
  <c r="AT170" i="56"/>
  <c r="AS168" i="56"/>
  <c r="AT168" i="56"/>
  <c r="AS167" i="56"/>
  <c r="AT167" i="56"/>
  <c r="AS166" i="56"/>
  <c r="AT166" i="56"/>
  <c r="AS164" i="56"/>
  <c r="AT164" i="56"/>
  <c r="AS163" i="56"/>
  <c r="AT163" i="56"/>
  <c r="AS162" i="56"/>
  <c r="AT162" i="56"/>
  <c r="AS159" i="56"/>
  <c r="AT159" i="56"/>
  <c r="AS158" i="56"/>
  <c r="AT158" i="56"/>
  <c r="AS157" i="56"/>
  <c r="AT157" i="56"/>
  <c r="AS155" i="56"/>
  <c r="AT155" i="56"/>
  <c r="AS154" i="56"/>
  <c r="AT154" i="56"/>
  <c r="AS153" i="56"/>
  <c r="AT153" i="56"/>
  <c r="AS152" i="56"/>
  <c r="AT152" i="56"/>
  <c r="AS151" i="56"/>
  <c r="AT151" i="56"/>
  <c r="AS148" i="56"/>
  <c r="AT148" i="56"/>
  <c r="AS147" i="56"/>
  <c r="AT147" i="56"/>
  <c r="AS146" i="56"/>
  <c r="AT146" i="56"/>
  <c r="AS144" i="56"/>
  <c r="AT144" i="56"/>
  <c r="AS143" i="56"/>
  <c r="AT143" i="56"/>
  <c r="AS142" i="56"/>
  <c r="AT142" i="56"/>
  <c r="AS140" i="56"/>
  <c r="AT140" i="56"/>
  <c r="AS139" i="56"/>
  <c r="AT139" i="56"/>
  <c r="AS138" i="56"/>
  <c r="AT138" i="56"/>
  <c r="AS136" i="56"/>
  <c r="AT136" i="56"/>
  <c r="AS135" i="56"/>
  <c r="AT135" i="56"/>
  <c r="AS134" i="56"/>
  <c r="AT134" i="56"/>
  <c r="AS131" i="56"/>
  <c r="AT131" i="56"/>
  <c r="AS130" i="56"/>
  <c r="AT130" i="56"/>
  <c r="AS203" i="57"/>
  <c r="AT203" i="57"/>
  <c r="AS202" i="57"/>
  <c r="AT202" i="57"/>
  <c r="AS201" i="57"/>
  <c r="AT201" i="57"/>
  <c r="AS199" i="57"/>
  <c r="AT199" i="57"/>
  <c r="AS198" i="57"/>
  <c r="AT198" i="57"/>
  <c r="AS197" i="57"/>
  <c r="AT197" i="57"/>
  <c r="AS196" i="57"/>
  <c r="AT196" i="57"/>
  <c r="AS193" i="57"/>
  <c r="AT193" i="57"/>
  <c r="AS192" i="57"/>
  <c r="AT192" i="57"/>
  <c r="AS191" i="57"/>
  <c r="AT191" i="57"/>
  <c r="AS189" i="57"/>
  <c r="AT189" i="57"/>
  <c r="AS188" i="57"/>
  <c r="AT188" i="57"/>
  <c r="AS187" i="57"/>
  <c r="AT187" i="57"/>
  <c r="AS185" i="57"/>
  <c r="AT185" i="57"/>
  <c r="AS184" i="57"/>
  <c r="AT184" i="57"/>
  <c r="AS183" i="57"/>
  <c r="AT183" i="57"/>
  <c r="AS181" i="57"/>
  <c r="AT181" i="57"/>
  <c r="AS180" i="57"/>
  <c r="AT180" i="57"/>
  <c r="AS179" i="57"/>
  <c r="AT179" i="57"/>
  <c r="AS177" i="57"/>
  <c r="AT177" i="57"/>
  <c r="AS176" i="57"/>
  <c r="AT176" i="57"/>
  <c r="AS175" i="57"/>
  <c r="AT175" i="57"/>
  <c r="AS172" i="57"/>
  <c r="AT172" i="57"/>
  <c r="AS171" i="57"/>
  <c r="AT171" i="57"/>
  <c r="AS170" i="57"/>
  <c r="AT170" i="57"/>
  <c r="AS168" i="57"/>
  <c r="AT168" i="57"/>
  <c r="AS167" i="57"/>
  <c r="AT167" i="57"/>
  <c r="AS166" i="57"/>
  <c r="AT166" i="57"/>
  <c r="AS164" i="57"/>
  <c r="AT164" i="57"/>
  <c r="AS163" i="57"/>
  <c r="AT163" i="57"/>
  <c r="AS162" i="57"/>
  <c r="AT162" i="57"/>
  <c r="AS159" i="57"/>
  <c r="AT159" i="57"/>
  <c r="AS158" i="57"/>
  <c r="AT158" i="57"/>
  <c r="AS157" i="57"/>
  <c r="AT157" i="57"/>
  <c r="AS155" i="57"/>
  <c r="AT155" i="57"/>
  <c r="AS154" i="57"/>
  <c r="AT154" i="57"/>
  <c r="AS153" i="57"/>
  <c r="AT153" i="57"/>
  <c r="AS152" i="57"/>
  <c r="AT152" i="57"/>
  <c r="AS151" i="57"/>
  <c r="AT151" i="57"/>
  <c r="AS148" i="57"/>
  <c r="AT148" i="57"/>
  <c r="AS147" i="57"/>
  <c r="AT147" i="57"/>
  <c r="AS146" i="57"/>
  <c r="AT146" i="57"/>
  <c r="AS144" i="57"/>
  <c r="AT144" i="57"/>
  <c r="AS143" i="57"/>
  <c r="AT143" i="57"/>
  <c r="AS142" i="57"/>
  <c r="AT142" i="57"/>
  <c r="AS140" i="57"/>
  <c r="AT140" i="57"/>
  <c r="AS139" i="57"/>
  <c r="AT139" i="57"/>
  <c r="AS138" i="57"/>
  <c r="AT138" i="57"/>
  <c r="AS136" i="57"/>
  <c r="AT136" i="57"/>
  <c r="AS135" i="57"/>
  <c r="AT135" i="57"/>
  <c r="AS134" i="57"/>
  <c r="AT134" i="57"/>
  <c r="AS131" i="57"/>
  <c r="AT131" i="57"/>
  <c r="AS130" i="57"/>
  <c r="AT130" i="57"/>
  <c r="AS203" i="58"/>
  <c r="AT203" i="58"/>
  <c r="AS202" i="58"/>
  <c r="AT202" i="58"/>
  <c r="AS201" i="58"/>
  <c r="AT201" i="58"/>
  <c r="AS199" i="58"/>
  <c r="AT199" i="58"/>
  <c r="AS198" i="58"/>
  <c r="AT198" i="58"/>
  <c r="AS197" i="58"/>
  <c r="AT197" i="58"/>
  <c r="AS196" i="58"/>
  <c r="AT196" i="58"/>
  <c r="AS193" i="58"/>
  <c r="AT193" i="58"/>
  <c r="AS192" i="58"/>
  <c r="AT192" i="58"/>
  <c r="AS191" i="58"/>
  <c r="AT191" i="58"/>
  <c r="AS189" i="58"/>
  <c r="AT189" i="58"/>
  <c r="AS188" i="58"/>
  <c r="AT188" i="58"/>
  <c r="AS187" i="58"/>
  <c r="AT187" i="58"/>
  <c r="AS185" i="58"/>
  <c r="AT185" i="58"/>
  <c r="AS184" i="58"/>
  <c r="AT184" i="58"/>
  <c r="AS183" i="58"/>
  <c r="AT183" i="58"/>
  <c r="AS181" i="58"/>
  <c r="AT181" i="58"/>
  <c r="AS180" i="58"/>
  <c r="AT180" i="58"/>
  <c r="AS179" i="58"/>
  <c r="AT179" i="58"/>
  <c r="AS177" i="58"/>
  <c r="AT177" i="58"/>
  <c r="AS176" i="58"/>
  <c r="AT176" i="58"/>
  <c r="AS175" i="58"/>
  <c r="AT175" i="58"/>
  <c r="AS172" i="58"/>
  <c r="AT172" i="58"/>
  <c r="AS171" i="58"/>
  <c r="AT171" i="58"/>
  <c r="AS170" i="58"/>
  <c r="AT170" i="58"/>
  <c r="AS168" i="58"/>
  <c r="AT168" i="58"/>
  <c r="AS167" i="58"/>
  <c r="AT167" i="58"/>
  <c r="AS166" i="58"/>
  <c r="AT166" i="58"/>
  <c r="AS164" i="58"/>
  <c r="AT164" i="58"/>
  <c r="AS163" i="58"/>
  <c r="AT163" i="58"/>
  <c r="AS162" i="58"/>
  <c r="AT162" i="58"/>
  <c r="AS159" i="58"/>
  <c r="AT159" i="58"/>
  <c r="AS158" i="58"/>
  <c r="AT158" i="58"/>
  <c r="AS157" i="58"/>
  <c r="AT157" i="58"/>
  <c r="AS155" i="58"/>
  <c r="AT155" i="58"/>
  <c r="AS154" i="58"/>
  <c r="AT154" i="58"/>
  <c r="AS153" i="58"/>
  <c r="AT153" i="58"/>
  <c r="AS152" i="58"/>
  <c r="AT152" i="58"/>
  <c r="AS151" i="58"/>
  <c r="AT151" i="58"/>
  <c r="AS148" i="58"/>
  <c r="AT148" i="58"/>
  <c r="AS147" i="58"/>
  <c r="AT147" i="58"/>
  <c r="AS146" i="58"/>
  <c r="AT146" i="58"/>
  <c r="AS144" i="58"/>
  <c r="AT144" i="58"/>
  <c r="AS143" i="58"/>
  <c r="AT143" i="58"/>
  <c r="AS142" i="58"/>
  <c r="AT142" i="58"/>
  <c r="AS140" i="58"/>
  <c r="AT140" i="58"/>
  <c r="AS139" i="58"/>
  <c r="AT139" i="58"/>
  <c r="AS138" i="58"/>
  <c r="AT138" i="58"/>
  <c r="AS136" i="58"/>
  <c r="AT136" i="58"/>
  <c r="AS135" i="58"/>
  <c r="AT135" i="58"/>
  <c r="AS134" i="58"/>
  <c r="AT134" i="58"/>
  <c r="AS131" i="58"/>
  <c r="AT131" i="58"/>
  <c r="AS130" i="58"/>
  <c r="AT130" i="58"/>
  <c r="AS203" i="48"/>
  <c r="AT203" i="48"/>
  <c r="AS202" i="48"/>
  <c r="AT202" i="48"/>
  <c r="AS201" i="48"/>
  <c r="AT201" i="48"/>
  <c r="AS199" i="48"/>
  <c r="AT199" i="48"/>
  <c r="AS198" i="48"/>
  <c r="AT198" i="48"/>
  <c r="AS197" i="48"/>
  <c r="AT197" i="48"/>
  <c r="AS196" i="48"/>
  <c r="AT196" i="48"/>
  <c r="AS193" i="48"/>
  <c r="AT193" i="48"/>
  <c r="AS192" i="48"/>
  <c r="AT192" i="48"/>
  <c r="AS191" i="48"/>
  <c r="AT191" i="48"/>
  <c r="AS189" i="48"/>
  <c r="AT189" i="48"/>
  <c r="AS188" i="48"/>
  <c r="AT188" i="48"/>
  <c r="AS187" i="48"/>
  <c r="AT187" i="48"/>
  <c r="AS185" i="48"/>
  <c r="AT185" i="48"/>
  <c r="AS184" i="48"/>
  <c r="AT184" i="48"/>
  <c r="AS183" i="48"/>
  <c r="AT183" i="48"/>
  <c r="AS181" i="48"/>
  <c r="AT181" i="48"/>
  <c r="AS180" i="48"/>
  <c r="AT180" i="48"/>
  <c r="AS179" i="48"/>
  <c r="AT179" i="48"/>
  <c r="AS177" i="48"/>
  <c r="AT177" i="48"/>
  <c r="AS176" i="48"/>
  <c r="AT176" i="48"/>
  <c r="AS175" i="48"/>
  <c r="AT175" i="48"/>
  <c r="AS172" i="48"/>
  <c r="AT172" i="48"/>
  <c r="AS171" i="48"/>
  <c r="AT171" i="48"/>
  <c r="AS170" i="48"/>
  <c r="AT170" i="48"/>
  <c r="AS168" i="48"/>
  <c r="AT168" i="48"/>
  <c r="AS167" i="48"/>
  <c r="AT167" i="48"/>
  <c r="AS166" i="48"/>
  <c r="AT166" i="48"/>
  <c r="AS164" i="48"/>
  <c r="AT164" i="48"/>
  <c r="AS163" i="48"/>
  <c r="AT163" i="48"/>
  <c r="AS162" i="48"/>
  <c r="AT162" i="48"/>
  <c r="AS159" i="48"/>
  <c r="AT159" i="48"/>
  <c r="AS158" i="48"/>
  <c r="AT158" i="48"/>
  <c r="AS157" i="48"/>
  <c r="AT157" i="48"/>
  <c r="AS155" i="48"/>
  <c r="AT155" i="48"/>
  <c r="AS154" i="48"/>
  <c r="AT154" i="48"/>
  <c r="AS153" i="48"/>
  <c r="AT153" i="48"/>
  <c r="AS152" i="48"/>
  <c r="AT152" i="48"/>
  <c r="AS151" i="48"/>
  <c r="AT151" i="48"/>
  <c r="AS148" i="48"/>
  <c r="AT148" i="48"/>
  <c r="AS147" i="48"/>
  <c r="AT147" i="48"/>
  <c r="AS146" i="48"/>
  <c r="AT146" i="48"/>
  <c r="AS144" i="48"/>
  <c r="AT144" i="48"/>
  <c r="AS143" i="48"/>
  <c r="AT143" i="48"/>
  <c r="AS142" i="48"/>
  <c r="AT142" i="48"/>
  <c r="AS140" i="48"/>
  <c r="AT140" i="48"/>
  <c r="AS139" i="48"/>
  <c r="AT139" i="48"/>
  <c r="AS138" i="48"/>
  <c r="AT138" i="48"/>
  <c r="AS136" i="48"/>
  <c r="AT136" i="48"/>
  <c r="AS135" i="48"/>
  <c r="AT135" i="48"/>
  <c r="AS134" i="48"/>
  <c r="AT134" i="48"/>
  <c r="AS131" i="48"/>
  <c r="AT131" i="48"/>
  <c r="AS130" i="48"/>
  <c r="AT130" i="48"/>
  <c r="AU177" i="48"/>
  <c r="AU177" i="49"/>
  <c r="AU177" i="50"/>
  <c r="AU177" i="51"/>
  <c r="AU177" i="52"/>
  <c r="AU177" i="53"/>
  <c r="AU177" i="54"/>
  <c r="AU177" i="55"/>
  <c r="AU177" i="56"/>
  <c r="AU177" i="57"/>
  <c r="AU177" i="58"/>
  <c r="AU177" i="60"/>
  <c r="AU181" i="48"/>
  <c r="AK178" i="48"/>
  <c r="AU181" i="49"/>
  <c r="AK178" i="49"/>
  <c r="AU181" i="50"/>
  <c r="AK178" i="50"/>
  <c r="AU181" i="51"/>
  <c r="AK178" i="51"/>
  <c r="AU181" i="52"/>
  <c r="AK178" i="52"/>
  <c r="AU181" i="53"/>
  <c r="AK178" i="53"/>
  <c r="AU181" i="54"/>
  <c r="AK178" i="54"/>
  <c r="AU181" i="55"/>
  <c r="AK178" i="55"/>
  <c r="AU181" i="56"/>
  <c r="AK178" i="56"/>
  <c r="AU181" i="57"/>
  <c r="AK178" i="57"/>
  <c r="AU181" i="58"/>
  <c r="AK178" i="58"/>
  <c r="AU181" i="60"/>
  <c r="AK178" i="60"/>
  <c r="AK58" i="60"/>
  <c r="AL58" i="60"/>
  <c r="AK55" i="49"/>
  <c r="AL55" i="49"/>
  <c r="AG55" i="49"/>
  <c r="AK55" i="50"/>
  <c r="AL55" i="50"/>
  <c r="AG55" i="50"/>
  <c r="AK55" i="51"/>
  <c r="AL55" i="51"/>
  <c r="AG55" i="51"/>
  <c r="AK55" i="52"/>
  <c r="AL55" i="52"/>
  <c r="AG55" i="52"/>
  <c r="AK55" i="53"/>
  <c r="AL55" i="53"/>
  <c r="AG55" i="53"/>
  <c r="AK55" i="54"/>
  <c r="AL55" i="54"/>
  <c r="AG55" i="54"/>
  <c r="AK55" i="55"/>
  <c r="AL55" i="55"/>
  <c r="AG55" i="55"/>
  <c r="AK55" i="56"/>
  <c r="AL55" i="56"/>
  <c r="AG55" i="56"/>
  <c r="AK55" i="57"/>
  <c r="AL55" i="57"/>
  <c r="AG55" i="57"/>
  <c r="AK55" i="58"/>
  <c r="AL55" i="58"/>
  <c r="AG55" i="58"/>
  <c r="AK55" i="48"/>
  <c r="AL55" i="48"/>
  <c r="AG55" i="48"/>
  <c r="U111" i="60"/>
  <c r="AK55" i="60"/>
  <c r="AL55" i="60"/>
  <c r="AK56" i="60"/>
  <c r="AL56" i="60"/>
  <c r="AG55" i="60"/>
  <c r="U13" i="18"/>
  <c r="W13" i="18"/>
  <c r="Y13" i="18"/>
  <c r="AC13" i="18"/>
  <c r="Q7" i="59"/>
  <c r="Q8" i="59"/>
  <c r="Q9" i="59"/>
  <c r="Q10" i="59"/>
  <c r="Q11" i="59"/>
  <c r="Q6" i="59"/>
  <c r="AU203" i="58"/>
  <c r="AK200" i="58"/>
  <c r="AM43" i="5"/>
  <c r="AL43" i="5"/>
  <c r="AK43" i="5"/>
  <c r="AU199" i="58"/>
  <c r="AK195" i="58"/>
  <c r="AM42" i="5"/>
  <c r="AL42" i="5"/>
  <c r="AK42" i="5"/>
  <c r="AU193" i="58"/>
  <c r="AK190" i="58"/>
  <c r="AM41" i="5"/>
  <c r="AL41" i="5"/>
  <c r="AK41" i="5"/>
  <c r="AU189" i="58"/>
  <c r="AK186" i="58"/>
  <c r="AM40" i="5"/>
  <c r="AL40" i="5"/>
  <c r="AK40" i="5"/>
  <c r="AU185" i="58"/>
  <c r="AK182" i="58"/>
  <c r="AM39" i="5"/>
  <c r="AL39" i="5"/>
  <c r="AK39" i="5"/>
  <c r="AM38" i="5"/>
  <c r="AL38" i="5"/>
  <c r="AK38" i="5"/>
  <c r="AK174" i="58"/>
  <c r="AM37" i="5"/>
  <c r="AL37" i="5"/>
  <c r="AK37" i="5"/>
  <c r="AU172" i="58"/>
  <c r="AK169" i="58"/>
  <c r="AM36" i="5"/>
  <c r="AL36" i="5"/>
  <c r="AK36" i="5"/>
  <c r="AU168" i="58"/>
  <c r="AK165" i="58"/>
  <c r="AM35" i="5"/>
  <c r="AL35" i="5"/>
  <c r="AK35" i="5"/>
  <c r="AU164" i="58"/>
  <c r="AK161" i="58"/>
  <c r="AM34" i="5"/>
  <c r="AL34" i="5"/>
  <c r="AK34" i="5"/>
  <c r="AU159" i="58"/>
  <c r="AK156" i="58"/>
  <c r="AM33" i="5"/>
  <c r="AL33" i="5"/>
  <c r="AK33" i="5"/>
  <c r="AU155" i="58"/>
  <c r="AK150" i="58"/>
  <c r="AM32" i="5"/>
  <c r="AL32" i="5"/>
  <c r="AK32" i="5"/>
  <c r="AU148" i="58"/>
  <c r="AK145" i="58"/>
  <c r="AM31" i="5"/>
  <c r="AL31" i="5"/>
  <c r="AK31" i="5"/>
  <c r="AU144" i="58"/>
  <c r="AK141" i="58"/>
  <c r="AM30" i="5"/>
  <c r="AL30" i="5"/>
  <c r="AK30" i="5"/>
  <c r="AU140" i="58"/>
  <c r="AK137" i="58"/>
  <c r="AM29" i="5"/>
  <c r="AL29" i="5"/>
  <c r="AK29" i="5"/>
  <c r="AU136" i="58"/>
  <c r="AK133" i="58"/>
  <c r="AM28" i="5"/>
  <c r="AL28" i="5"/>
  <c r="AK28" i="5"/>
  <c r="AU131" i="58"/>
  <c r="AK128" i="58"/>
  <c r="AM27" i="5"/>
  <c r="AL27" i="5"/>
  <c r="AK27" i="5"/>
  <c r="AU127" i="58"/>
  <c r="AK124" i="58"/>
  <c r="AM26" i="5"/>
  <c r="AM47" i="5"/>
  <c r="AL26" i="5"/>
  <c r="AK26" i="5"/>
  <c r="AM108" i="58"/>
  <c r="AG105" i="58"/>
  <c r="AM19" i="5"/>
  <c r="AK19" i="5"/>
  <c r="AM103" i="58"/>
  <c r="AG100" i="58"/>
  <c r="AM18" i="5"/>
  <c r="AK18" i="5"/>
  <c r="AM99" i="58"/>
  <c r="AG96" i="58"/>
  <c r="AM17" i="5"/>
  <c r="AK17" i="5"/>
  <c r="AM94" i="58"/>
  <c r="AG91" i="58"/>
  <c r="AM16" i="5"/>
  <c r="AK16" i="5"/>
  <c r="AM90" i="58"/>
  <c r="AG87" i="58"/>
  <c r="AM15" i="5"/>
  <c r="AK15" i="5"/>
  <c r="AM86" i="58"/>
  <c r="AG83" i="58"/>
  <c r="AM14" i="5"/>
  <c r="AK14" i="5"/>
  <c r="AM81" i="58"/>
  <c r="AG78" i="58"/>
  <c r="AM13" i="5"/>
  <c r="AK13" i="5"/>
  <c r="AM77" i="58"/>
  <c r="AG74" i="58"/>
  <c r="AM12" i="5"/>
  <c r="AK12" i="5"/>
  <c r="AM72" i="58"/>
  <c r="AG68" i="58"/>
  <c r="AM11" i="5"/>
  <c r="AK11" i="5"/>
  <c r="AM67" i="58"/>
  <c r="AG64" i="58"/>
  <c r="AM10" i="5"/>
  <c r="AK10" i="5"/>
  <c r="AM62" i="58"/>
  <c r="AG59" i="58"/>
  <c r="AM9" i="5"/>
  <c r="AK9" i="5"/>
  <c r="AM58" i="58"/>
  <c r="AG54" i="58"/>
  <c r="AM8" i="5"/>
  <c r="AM22" i="5"/>
  <c r="AK8" i="5"/>
  <c r="AU203" i="57"/>
  <c r="AK200" i="57"/>
  <c r="AJ43" i="5"/>
  <c r="AI43" i="5"/>
  <c r="AH43" i="5"/>
  <c r="AU199" i="57"/>
  <c r="AK195" i="57"/>
  <c r="AJ42" i="5"/>
  <c r="AI42" i="5"/>
  <c r="AH42" i="5"/>
  <c r="AU193" i="57"/>
  <c r="AK190" i="57"/>
  <c r="AJ41" i="5"/>
  <c r="AI41" i="5"/>
  <c r="AH41" i="5"/>
  <c r="AU189" i="57"/>
  <c r="AK186" i="57"/>
  <c r="AJ40" i="5"/>
  <c r="AI40" i="5"/>
  <c r="AH40" i="5"/>
  <c r="AU185" i="57"/>
  <c r="AK182" i="57"/>
  <c r="AJ39" i="5"/>
  <c r="AI39" i="5"/>
  <c r="AH39" i="5"/>
  <c r="AJ38" i="5"/>
  <c r="AI38" i="5"/>
  <c r="AH38" i="5"/>
  <c r="AK174" i="57"/>
  <c r="AJ37" i="5"/>
  <c r="AI37" i="5"/>
  <c r="AH37" i="5"/>
  <c r="AU172" i="57"/>
  <c r="AK169" i="57"/>
  <c r="AJ36" i="5"/>
  <c r="AI36" i="5"/>
  <c r="AH36" i="5"/>
  <c r="AU168" i="57"/>
  <c r="AK165" i="57"/>
  <c r="AJ35" i="5"/>
  <c r="AI35" i="5"/>
  <c r="AH35" i="5"/>
  <c r="AU164" i="57"/>
  <c r="AK161" i="57"/>
  <c r="AJ34" i="5"/>
  <c r="AI34" i="5"/>
  <c r="AH34" i="5"/>
  <c r="AU159" i="57"/>
  <c r="AK156" i="57"/>
  <c r="AJ33" i="5"/>
  <c r="AI33" i="5"/>
  <c r="AH33" i="5"/>
  <c r="AU155" i="57"/>
  <c r="AK150" i="57"/>
  <c r="AJ32" i="5"/>
  <c r="AI32" i="5"/>
  <c r="AH32" i="5"/>
  <c r="AU148" i="57"/>
  <c r="AK145" i="57"/>
  <c r="AJ31" i="5"/>
  <c r="AI31" i="5"/>
  <c r="AH31" i="5"/>
  <c r="AU144" i="57"/>
  <c r="AK141" i="57"/>
  <c r="AJ30" i="5"/>
  <c r="AI30" i="5"/>
  <c r="AH30" i="5"/>
  <c r="AU140" i="57"/>
  <c r="AK137" i="57"/>
  <c r="AJ29" i="5"/>
  <c r="AI29" i="5"/>
  <c r="AH29" i="5"/>
  <c r="AU136" i="57"/>
  <c r="AK133" i="57"/>
  <c r="AJ28" i="5"/>
  <c r="AI28" i="5"/>
  <c r="AH28" i="5"/>
  <c r="AU131" i="57"/>
  <c r="AK128" i="57"/>
  <c r="AJ27" i="5"/>
  <c r="AI27" i="5"/>
  <c r="AH27" i="5"/>
  <c r="AU127" i="57"/>
  <c r="AK124" i="57"/>
  <c r="AJ26" i="5"/>
  <c r="AJ47" i="5"/>
  <c r="AI26" i="5"/>
  <c r="AH26" i="5"/>
  <c r="AM108" i="57"/>
  <c r="AG105" i="57"/>
  <c r="AJ19" i="5"/>
  <c r="AH19" i="5"/>
  <c r="AM103" i="57"/>
  <c r="AG100" i="57"/>
  <c r="AJ18" i="5"/>
  <c r="AH18" i="5"/>
  <c r="AM99" i="57"/>
  <c r="AG96" i="57"/>
  <c r="AJ17" i="5"/>
  <c r="AH17" i="5"/>
  <c r="AM94" i="57"/>
  <c r="AG91" i="57"/>
  <c r="AJ16" i="5"/>
  <c r="AH16" i="5"/>
  <c r="AM90" i="57"/>
  <c r="AG87" i="57"/>
  <c r="AJ15" i="5"/>
  <c r="AH15" i="5"/>
  <c r="AM86" i="57"/>
  <c r="AG83" i="57"/>
  <c r="AJ14" i="5"/>
  <c r="AH14" i="5"/>
  <c r="AM81" i="57"/>
  <c r="AG78" i="57"/>
  <c r="AJ13" i="5"/>
  <c r="AH13" i="5"/>
  <c r="AM77" i="57"/>
  <c r="AG74" i="57"/>
  <c r="AJ12" i="5"/>
  <c r="AH12" i="5"/>
  <c r="AM72" i="57"/>
  <c r="AG68" i="57"/>
  <c r="AJ11" i="5"/>
  <c r="AH11" i="5"/>
  <c r="AM67" i="57"/>
  <c r="AG64" i="57"/>
  <c r="AJ10" i="5"/>
  <c r="AH10" i="5"/>
  <c r="AM62" i="57"/>
  <c r="AG59" i="57"/>
  <c r="AJ9" i="5"/>
  <c r="AH9" i="5"/>
  <c r="AM58" i="57"/>
  <c r="AG54" i="57"/>
  <c r="AJ8" i="5"/>
  <c r="AJ22" i="5"/>
  <c r="AH8" i="5"/>
  <c r="AU203" i="56"/>
  <c r="AK200" i="56"/>
  <c r="AG43" i="5"/>
  <c r="AF43" i="5"/>
  <c r="AE43" i="5"/>
  <c r="AU199" i="56"/>
  <c r="AK195" i="56"/>
  <c r="AG42" i="5"/>
  <c r="AF42" i="5"/>
  <c r="AE42" i="5"/>
  <c r="AU193" i="56"/>
  <c r="AK190" i="56"/>
  <c r="AG41" i="5"/>
  <c r="AF41" i="5"/>
  <c r="AE41" i="5"/>
  <c r="AU189" i="56"/>
  <c r="AK186" i="56"/>
  <c r="AG40" i="5"/>
  <c r="AF40" i="5"/>
  <c r="AE40" i="5"/>
  <c r="AU185" i="56"/>
  <c r="AK182" i="56"/>
  <c r="AG39" i="5"/>
  <c r="AF39" i="5"/>
  <c r="AE39" i="5"/>
  <c r="AG38" i="5"/>
  <c r="AF38" i="5"/>
  <c r="AE38" i="5"/>
  <c r="AK174" i="56"/>
  <c r="AG37" i="5"/>
  <c r="AF37" i="5"/>
  <c r="AE37" i="5"/>
  <c r="AU172" i="56"/>
  <c r="AK169" i="56"/>
  <c r="AG36" i="5"/>
  <c r="AF36" i="5"/>
  <c r="AE36" i="5"/>
  <c r="AU168" i="56"/>
  <c r="AK165" i="56"/>
  <c r="AG35" i="5"/>
  <c r="AF35" i="5"/>
  <c r="AE35" i="5"/>
  <c r="AU164" i="56"/>
  <c r="AK161" i="56"/>
  <c r="AG34" i="5"/>
  <c r="AF34" i="5"/>
  <c r="AE34" i="5"/>
  <c r="AU159" i="56"/>
  <c r="AK156" i="56"/>
  <c r="AG33" i="5"/>
  <c r="AF33" i="5"/>
  <c r="AE33" i="5"/>
  <c r="AU155" i="56"/>
  <c r="AK150" i="56"/>
  <c r="AG32" i="5"/>
  <c r="AF32" i="5"/>
  <c r="AE32" i="5"/>
  <c r="AU148" i="56"/>
  <c r="AK145" i="56"/>
  <c r="AG31" i="5"/>
  <c r="AF31" i="5"/>
  <c r="AE31" i="5"/>
  <c r="AU144" i="56"/>
  <c r="AK141" i="56"/>
  <c r="AG30" i="5"/>
  <c r="AF30" i="5"/>
  <c r="AE30" i="5"/>
  <c r="AU140" i="56"/>
  <c r="AK137" i="56"/>
  <c r="AG29" i="5"/>
  <c r="AF29" i="5"/>
  <c r="AE29" i="5"/>
  <c r="AU136" i="56"/>
  <c r="AK133" i="56"/>
  <c r="AG28" i="5"/>
  <c r="AF28" i="5"/>
  <c r="AE28" i="5"/>
  <c r="AU131" i="56"/>
  <c r="AK128" i="56"/>
  <c r="AG27" i="5"/>
  <c r="AF27" i="5"/>
  <c r="AE27" i="5"/>
  <c r="AU127" i="56"/>
  <c r="AK124" i="56"/>
  <c r="AG26" i="5"/>
  <c r="AG47" i="5"/>
  <c r="AF26" i="5"/>
  <c r="AE26" i="5"/>
  <c r="AM108" i="56"/>
  <c r="AG105" i="56"/>
  <c r="AG19" i="5"/>
  <c r="AE19" i="5"/>
  <c r="AM103" i="56"/>
  <c r="AG100" i="56"/>
  <c r="AG18" i="5"/>
  <c r="AE18" i="5"/>
  <c r="AM99" i="56"/>
  <c r="AG96" i="56"/>
  <c r="AG17" i="5"/>
  <c r="AE17" i="5"/>
  <c r="AM94" i="56"/>
  <c r="AG91" i="56"/>
  <c r="AG16" i="5"/>
  <c r="AE16" i="5"/>
  <c r="AM90" i="56"/>
  <c r="AG87" i="56"/>
  <c r="AG15" i="5"/>
  <c r="AE15" i="5"/>
  <c r="AM86" i="56"/>
  <c r="AG83" i="56"/>
  <c r="AG14" i="5"/>
  <c r="AE14" i="5"/>
  <c r="AM81" i="56"/>
  <c r="AG78" i="56"/>
  <c r="AG13" i="5"/>
  <c r="AE13" i="5"/>
  <c r="AM77" i="56"/>
  <c r="AG74" i="56"/>
  <c r="AG12" i="5"/>
  <c r="AE12" i="5"/>
  <c r="AM72" i="56"/>
  <c r="AG68" i="56"/>
  <c r="AG11" i="5"/>
  <c r="AE11" i="5"/>
  <c r="AM67" i="56"/>
  <c r="AG64" i="56"/>
  <c r="AG10" i="5"/>
  <c r="AE10" i="5"/>
  <c r="AM62" i="56"/>
  <c r="AG59" i="56"/>
  <c r="AG9" i="5"/>
  <c r="AE9" i="5"/>
  <c r="AM58" i="56"/>
  <c r="AG54" i="56"/>
  <c r="AG8" i="5"/>
  <c r="AG22" i="5"/>
  <c r="AE8" i="5"/>
  <c r="AU203" i="55"/>
  <c r="AK200" i="55"/>
  <c r="AD43" i="5"/>
  <c r="AC43" i="5"/>
  <c r="AB43" i="5"/>
  <c r="AU199" i="55"/>
  <c r="AK195" i="55"/>
  <c r="AD42" i="5"/>
  <c r="AC42" i="5"/>
  <c r="AB42" i="5"/>
  <c r="AU193" i="55"/>
  <c r="AK190" i="55"/>
  <c r="AD41" i="5"/>
  <c r="AC41" i="5"/>
  <c r="AB41" i="5"/>
  <c r="AU189" i="55"/>
  <c r="AK186" i="55"/>
  <c r="AD40" i="5"/>
  <c r="AC40" i="5"/>
  <c r="AB40" i="5"/>
  <c r="AU185" i="55"/>
  <c r="AK182" i="55"/>
  <c r="AD39" i="5"/>
  <c r="AC39" i="5"/>
  <c r="AB39" i="5"/>
  <c r="AD38" i="5"/>
  <c r="AC38" i="5"/>
  <c r="AB38" i="5"/>
  <c r="AK174" i="55"/>
  <c r="AD37" i="5"/>
  <c r="AC37" i="5"/>
  <c r="AB37" i="5"/>
  <c r="AU172" i="55"/>
  <c r="AK169" i="55"/>
  <c r="AD36" i="5"/>
  <c r="AC36" i="5"/>
  <c r="AB36" i="5"/>
  <c r="AU168" i="55"/>
  <c r="AK165" i="55"/>
  <c r="AD35" i="5"/>
  <c r="AC35" i="5"/>
  <c r="AB35" i="5"/>
  <c r="AU164" i="55"/>
  <c r="AK161" i="55"/>
  <c r="AD34" i="5"/>
  <c r="AC34" i="5"/>
  <c r="AB34" i="5"/>
  <c r="AU159" i="55"/>
  <c r="AK156" i="55"/>
  <c r="AD33" i="5"/>
  <c r="AC33" i="5"/>
  <c r="AB33" i="5"/>
  <c r="AU155" i="55"/>
  <c r="AK150" i="55"/>
  <c r="AD32" i="5"/>
  <c r="AC32" i="5"/>
  <c r="AB32" i="5"/>
  <c r="AU148" i="55"/>
  <c r="AK145" i="55"/>
  <c r="AD31" i="5"/>
  <c r="AC31" i="5"/>
  <c r="AB31" i="5"/>
  <c r="AU144" i="55"/>
  <c r="AK141" i="55"/>
  <c r="AD30" i="5"/>
  <c r="AC30" i="5"/>
  <c r="AB30" i="5"/>
  <c r="AU140" i="55"/>
  <c r="AK137" i="55"/>
  <c r="AD29" i="5"/>
  <c r="AC29" i="5"/>
  <c r="AB29" i="5"/>
  <c r="AU136" i="55"/>
  <c r="AK133" i="55"/>
  <c r="AD28" i="5"/>
  <c r="AC28" i="5"/>
  <c r="AB28" i="5"/>
  <c r="AU131" i="55"/>
  <c r="AK128" i="55"/>
  <c r="AD27" i="5"/>
  <c r="AC27" i="5"/>
  <c r="AB27" i="5"/>
  <c r="AU127" i="55"/>
  <c r="AK124" i="55"/>
  <c r="AD26" i="5"/>
  <c r="AD47" i="5"/>
  <c r="AC26" i="5"/>
  <c r="AB26" i="5"/>
  <c r="AM108" i="55"/>
  <c r="AG105" i="55"/>
  <c r="AD19" i="5"/>
  <c r="AB19" i="5"/>
  <c r="AM103" i="55"/>
  <c r="AG100" i="55"/>
  <c r="AD18" i="5"/>
  <c r="AB18" i="5"/>
  <c r="AM99" i="55"/>
  <c r="AG96" i="55"/>
  <c r="AD17" i="5"/>
  <c r="AB17" i="5"/>
  <c r="AM94" i="55"/>
  <c r="AG91" i="55"/>
  <c r="AD16" i="5"/>
  <c r="AB16" i="5"/>
  <c r="AM90" i="55"/>
  <c r="AG87" i="55"/>
  <c r="AD15" i="5"/>
  <c r="AB15" i="5"/>
  <c r="AM86" i="55"/>
  <c r="AG83" i="55"/>
  <c r="AD14" i="5"/>
  <c r="AB14" i="5"/>
  <c r="AM81" i="55"/>
  <c r="AG78" i="55"/>
  <c r="AD13" i="5"/>
  <c r="AB13" i="5"/>
  <c r="AM77" i="55"/>
  <c r="AG74" i="55"/>
  <c r="AD12" i="5"/>
  <c r="AB12" i="5"/>
  <c r="AM72" i="55"/>
  <c r="AG68" i="55"/>
  <c r="AD11" i="5"/>
  <c r="AB11" i="5"/>
  <c r="AM67" i="55"/>
  <c r="AG64" i="55"/>
  <c r="AD10" i="5"/>
  <c r="AB10" i="5"/>
  <c r="AM62" i="55"/>
  <c r="AG59" i="55"/>
  <c r="AD9" i="5"/>
  <c r="AB9" i="5"/>
  <c r="AM58" i="55"/>
  <c r="AG54" i="55"/>
  <c r="AD8" i="5"/>
  <c r="AD22" i="5"/>
  <c r="AB8" i="5"/>
  <c r="AU203" i="54"/>
  <c r="AK200" i="54"/>
  <c r="AA43" i="5"/>
  <c r="Z43" i="5"/>
  <c r="Y43" i="5"/>
  <c r="AU199" i="54"/>
  <c r="AK195" i="54"/>
  <c r="AA42" i="5"/>
  <c r="Z42" i="5"/>
  <c r="Y42" i="5"/>
  <c r="AU193" i="54"/>
  <c r="AK190" i="54"/>
  <c r="AA41" i="5"/>
  <c r="Z41" i="5"/>
  <c r="Y41" i="5"/>
  <c r="AU189" i="54"/>
  <c r="AK186" i="54"/>
  <c r="AA40" i="5"/>
  <c r="Z40" i="5"/>
  <c r="Y40" i="5"/>
  <c r="AU185" i="54"/>
  <c r="AK182" i="54"/>
  <c r="AA39" i="5"/>
  <c r="Z39" i="5"/>
  <c r="Y39" i="5"/>
  <c r="AA38" i="5"/>
  <c r="Z38" i="5"/>
  <c r="Y38" i="5"/>
  <c r="AK174" i="54"/>
  <c r="AA37" i="5"/>
  <c r="Z37" i="5"/>
  <c r="Y37" i="5"/>
  <c r="AU172" i="54"/>
  <c r="AK169" i="54"/>
  <c r="AA36" i="5"/>
  <c r="Z36" i="5"/>
  <c r="Y36" i="5"/>
  <c r="AU168" i="54"/>
  <c r="AK165" i="54"/>
  <c r="AA35" i="5"/>
  <c r="Z35" i="5"/>
  <c r="Y35" i="5"/>
  <c r="AU164" i="54"/>
  <c r="AK161" i="54"/>
  <c r="AA34" i="5"/>
  <c r="Z34" i="5"/>
  <c r="Y34" i="5"/>
  <c r="AU159" i="54"/>
  <c r="AK156" i="54"/>
  <c r="AA33" i="5"/>
  <c r="Z33" i="5"/>
  <c r="Y33" i="5"/>
  <c r="AU155" i="54"/>
  <c r="AK150" i="54"/>
  <c r="AA32" i="5"/>
  <c r="Z32" i="5"/>
  <c r="Y32" i="5"/>
  <c r="AU148" i="54"/>
  <c r="AK145" i="54"/>
  <c r="AA31" i="5"/>
  <c r="Z31" i="5"/>
  <c r="Y31" i="5"/>
  <c r="AU144" i="54"/>
  <c r="AK141" i="54"/>
  <c r="AA30" i="5"/>
  <c r="Z30" i="5"/>
  <c r="Y30" i="5"/>
  <c r="AU140" i="54"/>
  <c r="AK137" i="54"/>
  <c r="AA29" i="5"/>
  <c r="Z29" i="5"/>
  <c r="Y29" i="5"/>
  <c r="AU136" i="54"/>
  <c r="AK133" i="54"/>
  <c r="AA28" i="5"/>
  <c r="Z28" i="5"/>
  <c r="Y28" i="5"/>
  <c r="AU131" i="54"/>
  <c r="AK128" i="54"/>
  <c r="AA27" i="5"/>
  <c r="Z27" i="5"/>
  <c r="Y27" i="5"/>
  <c r="AU127" i="54"/>
  <c r="AK124" i="54"/>
  <c r="AA26" i="5"/>
  <c r="AA47" i="5"/>
  <c r="Z26" i="5"/>
  <c r="Y26" i="5"/>
  <c r="AM108" i="54"/>
  <c r="AG105" i="54"/>
  <c r="AA19" i="5"/>
  <c r="Y19" i="5"/>
  <c r="AM103" i="54"/>
  <c r="AG100" i="54"/>
  <c r="AA18" i="5"/>
  <c r="Y18" i="5"/>
  <c r="AM99" i="54"/>
  <c r="AG96" i="54"/>
  <c r="AA17" i="5"/>
  <c r="Y17" i="5"/>
  <c r="AM94" i="54"/>
  <c r="AG91" i="54"/>
  <c r="AA16" i="5"/>
  <c r="Y16" i="5"/>
  <c r="AM90" i="54"/>
  <c r="AG87" i="54"/>
  <c r="AA15" i="5"/>
  <c r="Y15" i="5"/>
  <c r="AM86" i="54"/>
  <c r="AG83" i="54"/>
  <c r="AA14" i="5"/>
  <c r="Y14" i="5"/>
  <c r="AM81" i="54"/>
  <c r="AG78" i="54"/>
  <c r="AA13" i="5"/>
  <c r="Y13" i="5"/>
  <c r="AM77" i="54"/>
  <c r="AG74" i="54"/>
  <c r="AA12" i="5"/>
  <c r="Y12" i="5"/>
  <c r="AM72" i="54"/>
  <c r="AG68" i="54"/>
  <c r="AA11" i="5"/>
  <c r="Y11" i="5"/>
  <c r="AM67" i="54"/>
  <c r="AG64" i="54"/>
  <c r="AA10" i="5"/>
  <c r="Y10" i="5"/>
  <c r="AM62" i="54"/>
  <c r="AG59" i="54"/>
  <c r="AA9" i="5"/>
  <c r="Y9" i="5"/>
  <c r="AM58" i="54"/>
  <c r="AG54" i="54"/>
  <c r="AA8" i="5"/>
  <c r="AA22" i="5"/>
  <c r="Y8" i="5"/>
  <c r="AU203" i="53"/>
  <c r="AK200" i="53"/>
  <c r="X43" i="5"/>
  <c r="W43" i="5"/>
  <c r="V43" i="5"/>
  <c r="AU199" i="53"/>
  <c r="AK195" i="53"/>
  <c r="X42" i="5"/>
  <c r="W42" i="5"/>
  <c r="V42" i="5"/>
  <c r="AU193" i="53"/>
  <c r="AK190" i="53"/>
  <c r="X41" i="5"/>
  <c r="W41" i="5"/>
  <c r="V41" i="5"/>
  <c r="AU189" i="53"/>
  <c r="AK186" i="53"/>
  <c r="X40" i="5"/>
  <c r="W40" i="5"/>
  <c r="V40" i="5"/>
  <c r="AU185" i="53"/>
  <c r="AK182" i="53"/>
  <c r="X39" i="5"/>
  <c r="W39" i="5"/>
  <c r="V39" i="5"/>
  <c r="X38" i="5"/>
  <c r="W38" i="5"/>
  <c r="V38" i="5"/>
  <c r="AK174" i="53"/>
  <c r="X37" i="5"/>
  <c r="W37" i="5"/>
  <c r="V37" i="5"/>
  <c r="AU172" i="53"/>
  <c r="AK169" i="53"/>
  <c r="X36" i="5"/>
  <c r="W36" i="5"/>
  <c r="V36" i="5"/>
  <c r="AU168" i="53"/>
  <c r="AK165" i="53"/>
  <c r="X35" i="5"/>
  <c r="W35" i="5"/>
  <c r="V35" i="5"/>
  <c r="AU164" i="53"/>
  <c r="AK161" i="53"/>
  <c r="X34" i="5"/>
  <c r="W34" i="5"/>
  <c r="V34" i="5"/>
  <c r="AU159" i="53"/>
  <c r="AK156" i="53"/>
  <c r="X33" i="5"/>
  <c r="W33" i="5"/>
  <c r="V33" i="5"/>
  <c r="AU155" i="53"/>
  <c r="AK150" i="53"/>
  <c r="X32" i="5"/>
  <c r="W32" i="5"/>
  <c r="V32" i="5"/>
  <c r="AU148" i="53"/>
  <c r="AK145" i="53"/>
  <c r="X31" i="5"/>
  <c r="W31" i="5"/>
  <c r="V31" i="5"/>
  <c r="AU144" i="53"/>
  <c r="AK141" i="53"/>
  <c r="X30" i="5"/>
  <c r="W30" i="5"/>
  <c r="V30" i="5"/>
  <c r="AU140" i="53"/>
  <c r="AK137" i="53"/>
  <c r="X29" i="5"/>
  <c r="W29" i="5"/>
  <c r="V29" i="5"/>
  <c r="AU136" i="53"/>
  <c r="AK133" i="53"/>
  <c r="X28" i="5"/>
  <c r="W28" i="5"/>
  <c r="V28" i="5"/>
  <c r="AU131" i="53"/>
  <c r="AK128" i="53"/>
  <c r="X27" i="5"/>
  <c r="W27" i="5"/>
  <c r="V27" i="5"/>
  <c r="AU127" i="53"/>
  <c r="AK124" i="53"/>
  <c r="X26" i="5"/>
  <c r="X47" i="5"/>
  <c r="W26" i="5"/>
  <c r="V26" i="5"/>
  <c r="AM108" i="53"/>
  <c r="AG105" i="53"/>
  <c r="X19" i="5"/>
  <c r="V19" i="5"/>
  <c r="AM103" i="53"/>
  <c r="AG100" i="53"/>
  <c r="X18" i="5"/>
  <c r="V18" i="5"/>
  <c r="AM99" i="53"/>
  <c r="AG96" i="53"/>
  <c r="X17" i="5"/>
  <c r="V17" i="5"/>
  <c r="AM94" i="53"/>
  <c r="AG91" i="53"/>
  <c r="X16" i="5"/>
  <c r="V16" i="5"/>
  <c r="AM90" i="53"/>
  <c r="AG87" i="53"/>
  <c r="X15" i="5"/>
  <c r="V15" i="5"/>
  <c r="AM86" i="53"/>
  <c r="AG83" i="53"/>
  <c r="X14" i="5"/>
  <c r="V14" i="5"/>
  <c r="AM81" i="53"/>
  <c r="AG78" i="53"/>
  <c r="X13" i="5"/>
  <c r="V13" i="5"/>
  <c r="AM77" i="53"/>
  <c r="AG74" i="53"/>
  <c r="X12" i="5"/>
  <c r="V12" i="5"/>
  <c r="AM72" i="53"/>
  <c r="AG68" i="53"/>
  <c r="X11" i="5"/>
  <c r="V11" i="5"/>
  <c r="AM67" i="53"/>
  <c r="AG64" i="53"/>
  <c r="X10" i="5"/>
  <c r="V10" i="5"/>
  <c r="AM62" i="53"/>
  <c r="AG59" i="53"/>
  <c r="X9" i="5"/>
  <c r="V9" i="5"/>
  <c r="AM58" i="53"/>
  <c r="AG54" i="53"/>
  <c r="X8" i="5"/>
  <c r="X22" i="5"/>
  <c r="V8" i="5"/>
  <c r="AU203" i="52"/>
  <c r="AK200" i="52"/>
  <c r="U43" i="5"/>
  <c r="T43" i="5"/>
  <c r="S43" i="5"/>
  <c r="AU199" i="52"/>
  <c r="AK195" i="52"/>
  <c r="U42" i="5"/>
  <c r="T42" i="5"/>
  <c r="S42" i="5"/>
  <c r="AU193" i="52"/>
  <c r="AK190" i="52"/>
  <c r="U41" i="5"/>
  <c r="T41" i="5"/>
  <c r="S41" i="5"/>
  <c r="AU189" i="52"/>
  <c r="AK186" i="52"/>
  <c r="U40" i="5"/>
  <c r="T40" i="5"/>
  <c r="S40" i="5"/>
  <c r="AU185" i="52"/>
  <c r="AK182" i="52"/>
  <c r="U39" i="5"/>
  <c r="T39" i="5"/>
  <c r="S39" i="5"/>
  <c r="U38" i="5"/>
  <c r="T38" i="5"/>
  <c r="S38" i="5"/>
  <c r="AK174" i="52"/>
  <c r="U37" i="5"/>
  <c r="T37" i="5"/>
  <c r="S37" i="5"/>
  <c r="AU172" i="52"/>
  <c r="AK169" i="52"/>
  <c r="U36" i="5"/>
  <c r="T36" i="5"/>
  <c r="S36" i="5"/>
  <c r="AU168" i="52"/>
  <c r="AK165" i="52"/>
  <c r="U35" i="5"/>
  <c r="T35" i="5"/>
  <c r="S35" i="5"/>
  <c r="AU164" i="52"/>
  <c r="AK161" i="52"/>
  <c r="U34" i="5"/>
  <c r="T34" i="5"/>
  <c r="S34" i="5"/>
  <c r="AU159" i="52"/>
  <c r="AK156" i="52"/>
  <c r="U33" i="5"/>
  <c r="T33" i="5"/>
  <c r="S33" i="5"/>
  <c r="AU155" i="52"/>
  <c r="AK150" i="52"/>
  <c r="U32" i="5"/>
  <c r="T32" i="5"/>
  <c r="S32" i="5"/>
  <c r="AU148" i="52"/>
  <c r="AK145" i="52"/>
  <c r="U31" i="5"/>
  <c r="T31" i="5"/>
  <c r="S31" i="5"/>
  <c r="AU144" i="52"/>
  <c r="AK141" i="52"/>
  <c r="U30" i="5"/>
  <c r="T30" i="5"/>
  <c r="S30" i="5"/>
  <c r="AU140" i="52"/>
  <c r="AK137" i="52"/>
  <c r="U29" i="5"/>
  <c r="T29" i="5"/>
  <c r="S29" i="5"/>
  <c r="AU136" i="52"/>
  <c r="AK133" i="52"/>
  <c r="U28" i="5"/>
  <c r="T28" i="5"/>
  <c r="S28" i="5"/>
  <c r="AU131" i="52"/>
  <c r="AK128" i="52"/>
  <c r="U27" i="5"/>
  <c r="T27" i="5"/>
  <c r="S27" i="5"/>
  <c r="AU127" i="52"/>
  <c r="AK124" i="52"/>
  <c r="U26" i="5"/>
  <c r="U47" i="5"/>
  <c r="T26" i="5"/>
  <c r="S26" i="5"/>
  <c r="AM108" i="52"/>
  <c r="AG105" i="52"/>
  <c r="U19" i="5"/>
  <c r="S19" i="5"/>
  <c r="AM103" i="52"/>
  <c r="AG100" i="52"/>
  <c r="U18" i="5"/>
  <c r="S18" i="5"/>
  <c r="AM99" i="52"/>
  <c r="AG96" i="52"/>
  <c r="U17" i="5"/>
  <c r="S17" i="5"/>
  <c r="AM94" i="52"/>
  <c r="AG91" i="52"/>
  <c r="U16" i="5"/>
  <c r="S16" i="5"/>
  <c r="AM90" i="52"/>
  <c r="AG87" i="52"/>
  <c r="U15" i="5"/>
  <c r="S15" i="5"/>
  <c r="AM86" i="52"/>
  <c r="AG83" i="52"/>
  <c r="U14" i="5"/>
  <c r="S14" i="5"/>
  <c r="AM81" i="52"/>
  <c r="AG78" i="52"/>
  <c r="U13" i="5"/>
  <c r="S13" i="5"/>
  <c r="AM77" i="52"/>
  <c r="AG74" i="52"/>
  <c r="U12" i="5"/>
  <c r="S12" i="5"/>
  <c r="AM72" i="52"/>
  <c r="AG68" i="52"/>
  <c r="U11" i="5"/>
  <c r="S11" i="5"/>
  <c r="AM67" i="52"/>
  <c r="AG64" i="52"/>
  <c r="U10" i="5"/>
  <c r="S10" i="5"/>
  <c r="AM62" i="52"/>
  <c r="AG59" i="52"/>
  <c r="U9" i="5"/>
  <c r="S9" i="5"/>
  <c r="AM58" i="52"/>
  <c r="AG54" i="52"/>
  <c r="U8" i="5"/>
  <c r="U22" i="5"/>
  <c r="S8" i="5"/>
  <c r="AU203" i="51"/>
  <c r="AK200" i="51"/>
  <c r="R43" i="5"/>
  <c r="Q43" i="5"/>
  <c r="P43" i="5"/>
  <c r="AU199" i="51"/>
  <c r="AK195" i="51"/>
  <c r="R42" i="5"/>
  <c r="Q42" i="5"/>
  <c r="P42" i="5"/>
  <c r="AU193" i="51"/>
  <c r="AK190" i="51"/>
  <c r="R41" i="5"/>
  <c r="Q41" i="5"/>
  <c r="P41" i="5"/>
  <c r="AU189" i="51"/>
  <c r="AK186" i="51"/>
  <c r="R40" i="5"/>
  <c r="Q40" i="5"/>
  <c r="P40" i="5"/>
  <c r="AU185" i="51"/>
  <c r="AK182" i="51"/>
  <c r="R39" i="5"/>
  <c r="Q39" i="5"/>
  <c r="P39" i="5"/>
  <c r="R38" i="5"/>
  <c r="Q38" i="5"/>
  <c r="P38" i="5"/>
  <c r="AK174" i="51"/>
  <c r="R37" i="5"/>
  <c r="Q37" i="5"/>
  <c r="P37" i="5"/>
  <c r="AU172" i="51"/>
  <c r="AK169" i="51"/>
  <c r="R36" i="5"/>
  <c r="Q36" i="5"/>
  <c r="P36" i="5"/>
  <c r="AU168" i="51"/>
  <c r="AK165" i="51"/>
  <c r="R35" i="5"/>
  <c r="Q35" i="5"/>
  <c r="P35" i="5"/>
  <c r="AU164" i="51"/>
  <c r="AK161" i="51"/>
  <c r="R34" i="5"/>
  <c r="Q34" i="5"/>
  <c r="P34" i="5"/>
  <c r="AU159" i="51"/>
  <c r="AK156" i="51"/>
  <c r="R33" i="5"/>
  <c r="Q33" i="5"/>
  <c r="P33" i="5"/>
  <c r="AU155" i="51"/>
  <c r="AK150" i="51"/>
  <c r="R32" i="5"/>
  <c r="Q32" i="5"/>
  <c r="P32" i="5"/>
  <c r="AU148" i="51"/>
  <c r="AK145" i="51"/>
  <c r="R31" i="5"/>
  <c r="Q31" i="5"/>
  <c r="P31" i="5"/>
  <c r="AU144" i="51"/>
  <c r="AK141" i="51"/>
  <c r="R30" i="5"/>
  <c r="Q30" i="5"/>
  <c r="P30" i="5"/>
  <c r="AU140" i="51"/>
  <c r="AK137" i="51"/>
  <c r="R29" i="5"/>
  <c r="Q29" i="5"/>
  <c r="P29" i="5"/>
  <c r="AU136" i="51"/>
  <c r="AK133" i="51"/>
  <c r="R28" i="5"/>
  <c r="Q28" i="5"/>
  <c r="P28" i="5"/>
  <c r="AU131" i="51"/>
  <c r="AK128" i="51"/>
  <c r="R27" i="5"/>
  <c r="Q27" i="5"/>
  <c r="P27" i="5"/>
  <c r="AU127" i="51"/>
  <c r="AK124" i="51"/>
  <c r="R26" i="5"/>
  <c r="R47" i="5"/>
  <c r="Q26" i="5"/>
  <c r="P26" i="5"/>
  <c r="AM108" i="51"/>
  <c r="AG105" i="51"/>
  <c r="R19" i="5"/>
  <c r="P19" i="5"/>
  <c r="AM103" i="51"/>
  <c r="AG100" i="51"/>
  <c r="R18" i="5"/>
  <c r="P18" i="5"/>
  <c r="AM99" i="51"/>
  <c r="AG96" i="51"/>
  <c r="R17" i="5"/>
  <c r="P17" i="5"/>
  <c r="AM94" i="51"/>
  <c r="AG91" i="51"/>
  <c r="R16" i="5"/>
  <c r="P16" i="5"/>
  <c r="AM90" i="51"/>
  <c r="AG87" i="51"/>
  <c r="R15" i="5"/>
  <c r="P15" i="5"/>
  <c r="AM86" i="51"/>
  <c r="AG83" i="51"/>
  <c r="R14" i="5"/>
  <c r="P14" i="5"/>
  <c r="AM81" i="51"/>
  <c r="AG78" i="51"/>
  <c r="R13" i="5"/>
  <c r="P13" i="5"/>
  <c r="AM77" i="51"/>
  <c r="AG74" i="51"/>
  <c r="R12" i="5"/>
  <c r="P12" i="5"/>
  <c r="AM72" i="51"/>
  <c r="AG68" i="51"/>
  <c r="R11" i="5"/>
  <c r="P11" i="5"/>
  <c r="AM67" i="51"/>
  <c r="AG64" i="51"/>
  <c r="R10" i="5"/>
  <c r="P10" i="5"/>
  <c r="AM62" i="51"/>
  <c r="AG59" i="51"/>
  <c r="R9" i="5"/>
  <c r="P9" i="5"/>
  <c r="AM58" i="51"/>
  <c r="AG54" i="51"/>
  <c r="R8" i="5"/>
  <c r="R22" i="5"/>
  <c r="P8" i="5"/>
  <c r="AU203" i="50"/>
  <c r="AK200" i="50"/>
  <c r="O43" i="5"/>
  <c r="N43" i="5"/>
  <c r="M43" i="5"/>
  <c r="AU199" i="50"/>
  <c r="AK195" i="50"/>
  <c r="O42" i="5"/>
  <c r="N42" i="5"/>
  <c r="M42" i="5"/>
  <c r="AU193" i="50"/>
  <c r="AK190" i="50"/>
  <c r="O41" i="5"/>
  <c r="N41" i="5"/>
  <c r="M41" i="5"/>
  <c r="AU189" i="50"/>
  <c r="AK186" i="50"/>
  <c r="O40" i="5"/>
  <c r="N40" i="5"/>
  <c r="M40" i="5"/>
  <c r="AU185" i="50"/>
  <c r="AK182" i="50"/>
  <c r="O39" i="5"/>
  <c r="N39" i="5"/>
  <c r="M39" i="5"/>
  <c r="O38" i="5"/>
  <c r="N38" i="5"/>
  <c r="M38" i="5"/>
  <c r="AK174" i="50"/>
  <c r="O37" i="5"/>
  <c r="N37" i="5"/>
  <c r="M37" i="5"/>
  <c r="AU172" i="50"/>
  <c r="AK169" i="50"/>
  <c r="O36" i="5"/>
  <c r="N36" i="5"/>
  <c r="M36" i="5"/>
  <c r="AU168" i="50"/>
  <c r="AK165" i="50"/>
  <c r="O35" i="5"/>
  <c r="N35" i="5"/>
  <c r="M35" i="5"/>
  <c r="AU164" i="50"/>
  <c r="AK161" i="50"/>
  <c r="O34" i="5"/>
  <c r="N34" i="5"/>
  <c r="M34" i="5"/>
  <c r="AU159" i="50"/>
  <c r="AK156" i="50"/>
  <c r="O33" i="5"/>
  <c r="N33" i="5"/>
  <c r="M33" i="5"/>
  <c r="AU155" i="50"/>
  <c r="AK150" i="50"/>
  <c r="O32" i="5"/>
  <c r="N32" i="5"/>
  <c r="M32" i="5"/>
  <c r="AU148" i="50"/>
  <c r="AK145" i="50"/>
  <c r="O31" i="5"/>
  <c r="N31" i="5"/>
  <c r="M31" i="5"/>
  <c r="AU144" i="50"/>
  <c r="AK141" i="50"/>
  <c r="O30" i="5"/>
  <c r="N30" i="5"/>
  <c r="M30" i="5"/>
  <c r="AU140" i="50"/>
  <c r="AK137" i="50"/>
  <c r="O29" i="5"/>
  <c r="N29" i="5"/>
  <c r="M29" i="5"/>
  <c r="AU136" i="50"/>
  <c r="AK133" i="50"/>
  <c r="O28" i="5"/>
  <c r="N28" i="5"/>
  <c r="M28" i="5"/>
  <c r="AU131" i="50"/>
  <c r="AK128" i="50"/>
  <c r="O27" i="5"/>
  <c r="N27" i="5"/>
  <c r="M27" i="5"/>
  <c r="AU127" i="50"/>
  <c r="AK124" i="50"/>
  <c r="O26" i="5"/>
  <c r="O47" i="5"/>
  <c r="N26" i="5"/>
  <c r="M26" i="5"/>
  <c r="AM108" i="50"/>
  <c r="AG105" i="50"/>
  <c r="O19" i="5"/>
  <c r="M19" i="5"/>
  <c r="AM103" i="50"/>
  <c r="AG100" i="50"/>
  <c r="O18" i="5"/>
  <c r="M18" i="5"/>
  <c r="AM99" i="50"/>
  <c r="AG96" i="50"/>
  <c r="O17" i="5"/>
  <c r="M17" i="5"/>
  <c r="AM94" i="50"/>
  <c r="AG91" i="50"/>
  <c r="O16" i="5"/>
  <c r="M16" i="5"/>
  <c r="AM90" i="50"/>
  <c r="AG87" i="50"/>
  <c r="O15" i="5"/>
  <c r="M15" i="5"/>
  <c r="AM86" i="50"/>
  <c r="AG83" i="50"/>
  <c r="O14" i="5"/>
  <c r="M14" i="5"/>
  <c r="AM81" i="50"/>
  <c r="AG78" i="50"/>
  <c r="O13" i="5"/>
  <c r="M13" i="5"/>
  <c r="AM77" i="50"/>
  <c r="AG74" i="50"/>
  <c r="O12" i="5"/>
  <c r="M12" i="5"/>
  <c r="AM72" i="50"/>
  <c r="AG68" i="50"/>
  <c r="O11" i="5"/>
  <c r="M11" i="5"/>
  <c r="AM67" i="50"/>
  <c r="AG64" i="50"/>
  <c r="O10" i="5"/>
  <c r="M10" i="5"/>
  <c r="AM62" i="50"/>
  <c r="AG59" i="50"/>
  <c r="O9" i="5"/>
  <c r="M9" i="5"/>
  <c r="AM58" i="50"/>
  <c r="AG54" i="50"/>
  <c r="O8" i="5"/>
  <c r="O22" i="5"/>
  <c r="M8" i="5"/>
  <c r="AU203" i="49"/>
  <c r="AK200" i="49"/>
  <c r="L43" i="5"/>
  <c r="K43" i="5"/>
  <c r="J43" i="5"/>
  <c r="AU199" i="49"/>
  <c r="AK195" i="49"/>
  <c r="L42" i="5"/>
  <c r="K42" i="5"/>
  <c r="J42" i="5"/>
  <c r="AU193" i="49"/>
  <c r="AK190" i="49"/>
  <c r="L41" i="5"/>
  <c r="K41" i="5"/>
  <c r="J41" i="5"/>
  <c r="AU189" i="49"/>
  <c r="AK186" i="49"/>
  <c r="L40" i="5"/>
  <c r="K40" i="5"/>
  <c r="J40" i="5"/>
  <c r="AU185" i="49"/>
  <c r="AK182" i="49"/>
  <c r="L39" i="5"/>
  <c r="K39" i="5"/>
  <c r="J39" i="5"/>
  <c r="L38" i="5"/>
  <c r="K38" i="5"/>
  <c r="J38" i="5"/>
  <c r="AK174" i="49"/>
  <c r="L37" i="5"/>
  <c r="K37" i="5"/>
  <c r="J37" i="5"/>
  <c r="AU172" i="49"/>
  <c r="AK169" i="49"/>
  <c r="L36" i="5"/>
  <c r="K36" i="5"/>
  <c r="J36" i="5"/>
  <c r="AU168" i="49"/>
  <c r="AK165" i="49"/>
  <c r="L35" i="5"/>
  <c r="K35" i="5"/>
  <c r="J35" i="5"/>
  <c r="AU164" i="49"/>
  <c r="AK161" i="49"/>
  <c r="L34" i="5"/>
  <c r="K34" i="5"/>
  <c r="J34" i="5"/>
  <c r="AU159" i="49"/>
  <c r="AK156" i="49"/>
  <c r="L33" i="5"/>
  <c r="K33" i="5"/>
  <c r="J33" i="5"/>
  <c r="AU155" i="49"/>
  <c r="AK150" i="49"/>
  <c r="L32" i="5"/>
  <c r="K32" i="5"/>
  <c r="J32" i="5"/>
  <c r="AU148" i="49"/>
  <c r="AK145" i="49"/>
  <c r="L31" i="5"/>
  <c r="K31" i="5"/>
  <c r="J31" i="5"/>
  <c r="AU144" i="49"/>
  <c r="AK141" i="49"/>
  <c r="L30" i="5"/>
  <c r="K30" i="5"/>
  <c r="J30" i="5"/>
  <c r="AU140" i="49"/>
  <c r="AK137" i="49"/>
  <c r="L29" i="5"/>
  <c r="K29" i="5"/>
  <c r="J29" i="5"/>
  <c r="AU136" i="49"/>
  <c r="AK133" i="49"/>
  <c r="L28" i="5"/>
  <c r="K28" i="5"/>
  <c r="J28" i="5"/>
  <c r="AU131" i="49"/>
  <c r="AK128" i="49"/>
  <c r="L27" i="5"/>
  <c r="K27" i="5"/>
  <c r="J27" i="5"/>
  <c r="AU127" i="49"/>
  <c r="AK124" i="49"/>
  <c r="L26" i="5"/>
  <c r="L47" i="5"/>
  <c r="K26" i="5"/>
  <c r="J26" i="5"/>
  <c r="AM108" i="49"/>
  <c r="AG105" i="49"/>
  <c r="L19" i="5"/>
  <c r="J19" i="5"/>
  <c r="AM103" i="49"/>
  <c r="AG100" i="49"/>
  <c r="L18" i="5"/>
  <c r="J18" i="5"/>
  <c r="AM99" i="49"/>
  <c r="AG96" i="49"/>
  <c r="L17" i="5"/>
  <c r="J17" i="5"/>
  <c r="AM94" i="49"/>
  <c r="AG91" i="49"/>
  <c r="L16" i="5"/>
  <c r="J16" i="5"/>
  <c r="AM90" i="49"/>
  <c r="AG87" i="49"/>
  <c r="L15" i="5"/>
  <c r="J15" i="5"/>
  <c r="AM86" i="49"/>
  <c r="AG83" i="49"/>
  <c r="L14" i="5"/>
  <c r="J14" i="5"/>
  <c r="AM81" i="49"/>
  <c r="AG78" i="49"/>
  <c r="L13" i="5"/>
  <c r="J13" i="5"/>
  <c r="AM77" i="49"/>
  <c r="AG74" i="49"/>
  <c r="L12" i="5"/>
  <c r="J12" i="5"/>
  <c r="AM72" i="49"/>
  <c r="AG68" i="49"/>
  <c r="L11" i="5"/>
  <c r="J11" i="5"/>
  <c r="AM67" i="49"/>
  <c r="AG64" i="49"/>
  <c r="L10" i="5"/>
  <c r="J10" i="5"/>
  <c r="AM62" i="49"/>
  <c r="AG59" i="49"/>
  <c r="L9" i="5"/>
  <c r="J9" i="5"/>
  <c r="AM58" i="49"/>
  <c r="AG54" i="49"/>
  <c r="L8" i="5"/>
  <c r="L22" i="5"/>
  <c r="J8" i="5"/>
  <c r="AU203" i="48"/>
  <c r="AK200" i="48"/>
  <c r="I43" i="5"/>
  <c r="H43" i="5"/>
  <c r="G43" i="5"/>
  <c r="AU199" i="48"/>
  <c r="AK195" i="48"/>
  <c r="I42" i="5"/>
  <c r="H42" i="5"/>
  <c r="G42" i="5"/>
  <c r="AU193" i="48"/>
  <c r="AK190" i="48"/>
  <c r="I41" i="5"/>
  <c r="H41" i="5"/>
  <c r="G41" i="5"/>
  <c r="AU189" i="48"/>
  <c r="AK186" i="48"/>
  <c r="I40" i="5"/>
  <c r="H40" i="5"/>
  <c r="G40" i="5"/>
  <c r="AU185" i="48"/>
  <c r="AK182" i="48"/>
  <c r="I39" i="5"/>
  <c r="H39" i="5"/>
  <c r="G39" i="5"/>
  <c r="I38" i="5"/>
  <c r="H38" i="5"/>
  <c r="G38" i="5"/>
  <c r="AK174" i="48"/>
  <c r="I37" i="5"/>
  <c r="H37" i="5"/>
  <c r="G37" i="5"/>
  <c r="AU172" i="48"/>
  <c r="AK169" i="48"/>
  <c r="I36" i="5"/>
  <c r="H36" i="5"/>
  <c r="G36" i="5"/>
  <c r="AU168" i="48"/>
  <c r="AK165" i="48"/>
  <c r="I35" i="5"/>
  <c r="H35" i="5"/>
  <c r="G35" i="5"/>
  <c r="AU164" i="48"/>
  <c r="AK161" i="48"/>
  <c r="I34" i="5"/>
  <c r="H34" i="5"/>
  <c r="G34" i="5"/>
  <c r="AU159" i="48"/>
  <c r="AK156" i="48"/>
  <c r="I33" i="5"/>
  <c r="H33" i="5"/>
  <c r="G33" i="5"/>
  <c r="AU155" i="48"/>
  <c r="AK150" i="48"/>
  <c r="I32" i="5"/>
  <c r="H32" i="5"/>
  <c r="G32" i="5"/>
  <c r="AU148" i="48"/>
  <c r="AK145" i="48"/>
  <c r="I31" i="5"/>
  <c r="H31" i="5"/>
  <c r="G31" i="5"/>
  <c r="AU144" i="48"/>
  <c r="AK141" i="48"/>
  <c r="I30" i="5"/>
  <c r="H30" i="5"/>
  <c r="G30" i="5"/>
  <c r="AU140" i="48"/>
  <c r="AK137" i="48"/>
  <c r="I29" i="5"/>
  <c r="H29" i="5"/>
  <c r="G29" i="5"/>
  <c r="AU136" i="48"/>
  <c r="AK133" i="48"/>
  <c r="I28" i="5"/>
  <c r="H28" i="5"/>
  <c r="G28" i="5"/>
  <c r="AU131" i="48"/>
  <c r="AK128" i="48"/>
  <c r="I27" i="5"/>
  <c r="H27" i="5"/>
  <c r="G27" i="5"/>
  <c r="AU127" i="48"/>
  <c r="AK124" i="48"/>
  <c r="I26" i="5"/>
  <c r="I47" i="5"/>
  <c r="H26" i="5"/>
  <c r="G26" i="5"/>
  <c r="AM108" i="48"/>
  <c r="AG105" i="48"/>
  <c r="I19" i="5"/>
  <c r="G19" i="5"/>
  <c r="AM103" i="48"/>
  <c r="AG100" i="48"/>
  <c r="I18" i="5"/>
  <c r="G18" i="5"/>
  <c r="AM99" i="48"/>
  <c r="AG96" i="48"/>
  <c r="I17" i="5"/>
  <c r="G17" i="5"/>
  <c r="AM94" i="48"/>
  <c r="AG91" i="48"/>
  <c r="I16" i="5"/>
  <c r="G16" i="5"/>
  <c r="AM90" i="48"/>
  <c r="AG87" i="48"/>
  <c r="I15" i="5"/>
  <c r="G15" i="5"/>
  <c r="AM86" i="48"/>
  <c r="AG83" i="48"/>
  <c r="I14" i="5"/>
  <c r="G14" i="5"/>
  <c r="AM81" i="48"/>
  <c r="AG78" i="48"/>
  <c r="I13" i="5"/>
  <c r="G13" i="5"/>
  <c r="AM77" i="48"/>
  <c r="AG74" i="48"/>
  <c r="I12" i="5"/>
  <c r="G12" i="5"/>
  <c r="AM72" i="48"/>
  <c r="AG68" i="48"/>
  <c r="I11" i="5"/>
  <c r="G11" i="5"/>
  <c r="AM67" i="48"/>
  <c r="AG64" i="48"/>
  <c r="I10" i="5"/>
  <c r="G10" i="5"/>
  <c r="AM62" i="48"/>
  <c r="AG59" i="48"/>
  <c r="I9" i="5"/>
  <c r="G9" i="5"/>
  <c r="AM58" i="48"/>
  <c r="AG54" i="48"/>
  <c r="I8" i="5"/>
  <c r="I22" i="5"/>
  <c r="G8" i="5"/>
  <c r="AA24" i="18"/>
  <c r="E222" i="58"/>
  <c r="Z24" i="18"/>
  <c r="Y24" i="18"/>
  <c r="X24" i="18"/>
  <c r="W24" i="18"/>
  <c r="V24" i="18"/>
  <c r="U24" i="18"/>
  <c r="T24" i="18"/>
  <c r="R24" i="18"/>
  <c r="Q24" i="18"/>
  <c r="P24" i="18"/>
  <c r="O24" i="18"/>
  <c r="N24" i="18"/>
  <c r="M24" i="18"/>
  <c r="AH43" i="58"/>
  <c r="K24" i="18"/>
  <c r="J24" i="18"/>
  <c r="I24" i="18"/>
  <c r="H24" i="18"/>
  <c r="G24" i="18"/>
  <c r="F24" i="18"/>
  <c r="AA23" i="18"/>
  <c r="E222" i="57"/>
  <c r="Z23" i="18"/>
  <c r="Y23" i="18"/>
  <c r="X23" i="18"/>
  <c r="W23" i="18"/>
  <c r="V23" i="18"/>
  <c r="U23" i="18"/>
  <c r="T23" i="18"/>
  <c r="R23" i="18"/>
  <c r="Q23" i="18"/>
  <c r="P23" i="18"/>
  <c r="O23" i="18"/>
  <c r="N23" i="18"/>
  <c r="M23" i="18"/>
  <c r="AH43" i="57"/>
  <c r="K23" i="18"/>
  <c r="J23" i="18"/>
  <c r="I23" i="18"/>
  <c r="H23" i="18"/>
  <c r="G23" i="18"/>
  <c r="F23" i="18"/>
  <c r="AA22" i="18"/>
  <c r="E222" i="56"/>
  <c r="Z22" i="18"/>
  <c r="Y22" i="18"/>
  <c r="X22" i="18"/>
  <c r="W22" i="18"/>
  <c r="V22" i="18"/>
  <c r="U22" i="18"/>
  <c r="T22" i="18"/>
  <c r="R22" i="18"/>
  <c r="Q22" i="18"/>
  <c r="P22" i="18"/>
  <c r="O22" i="18"/>
  <c r="N22" i="18"/>
  <c r="M22" i="18"/>
  <c r="AH43" i="56"/>
  <c r="K22" i="18"/>
  <c r="J22" i="18"/>
  <c r="I22" i="18"/>
  <c r="H22" i="18"/>
  <c r="G22" i="18"/>
  <c r="F22" i="18"/>
  <c r="AA21" i="18"/>
  <c r="E222" i="55"/>
  <c r="Z21" i="18"/>
  <c r="Y21" i="18"/>
  <c r="X21" i="18"/>
  <c r="W21" i="18"/>
  <c r="V21" i="18"/>
  <c r="U21" i="18"/>
  <c r="T21" i="18"/>
  <c r="R21" i="18"/>
  <c r="Q21" i="18"/>
  <c r="P21" i="18"/>
  <c r="O21" i="18"/>
  <c r="N21" i="18"/>
  <c r="M21" i="18"/>
  <c r="AH43" i="55"/>
  <c r="K21" i="18"/>
  <c r="J21" i="18"/>
  <c r="I21" i="18"/>
  <c r="H21" i="18"/>
  <c r="G21" i="18"/>
  <c r="F21" i="18"/>
  <c r="AA20" i="18"/>
  <c r="Y20" i="18"/>
  <c r="X20" i="18"/>
  <c r="W20" i="18"/>
  <c r="V20" i="18"/>
  <c r="U20" i="18"/>
  <c r="T20" i="18"/>
  <c r="Q20" i="18"/>
  <c r="P20" i="18"/>
  <c r="O20" i="18"/>
  <c r="N20" i="18"/>
  <c r="M20" i="18"/>
  <c r="AH43" i="54"/>
  <c r="K20" i="18"/>
  <c r="J20" i="18"/>
  <c r="I20" i="18"/>
  <c r="H20" i="18"/>
  <c r="G20" i="18"/>
  <c r="F20" i="18"/>
  <c r="AA19" i="18"/>
  <c r="E222" i="53"/>
  <c r="Z19" i="18"/>
  <c r="Y19" i="18"/>
  <c r="X19" i="18"/>
  <c r="W19" i="18"/>
  <c r="V19" i="18"/>
  <c r="U19" i="18"/>
  <c r="T19" i="18"/>
  <c r="R19" i="18"/>
  <c r="Q19" i="18"/>
  <c r="P19" i="18"/>
  <c r="O19" i="18"/>
  <c r="N19" i="18"/>
  <c r="M19" i="18"/>
  <c r="AH43" i="53"/>
  <c r="K19" i="18"/>
  <c r="J19" i="18"/>
  <c r="I19" i="18"/>
  <c r="H19" i="18"/>
  <c r="G19" i="18"/>
  <c r="F19" i="18"/>
  <c r="AA18" i="18"/>
  <c r="E222" i="52"/>
  <c r="Z18" i="18"/>
  <c r="Y18" i="18"/>
  <c r="X18" i="18"/>
  <c r="W18" i="18"/>
  <c r="V18" i="18"/>
  <c r="U18" i="18"/>
  <c r="T18" i="18"/>
  <c r="R18" i="18"/>
  <c r="Q18" i="18"/>
  <c r="P18" i="18"/>
  <c r="O18" i="18"/>
  <c r="N18" i="18"/>
  <c r="M18" i="18"/>
  <c r="AH43" i="52"/>
  <c r="K18" i="18"/>
  <c r="J18" i="18"/>
  <c r="I18" i="18"/>
  <c r="H18" i="18"/>
  <c r="G18" i="18"/>
  <c r="F18" i="18"/>
  <c r="AA17" i="18"/>
  <c r="E222" i="51"/>
  <c r="Z17" i="18"/>
  <c r="Y17" i="18"/>
  <c r="X17" i="18"/>
  <c r="W17" i="18"/>
  <c r="V17" i="18"/>
  <c r="U17" i="18"/>
  <c r="T17" i="18"/>
  <c r="R17" i="18"/>
  <c r="Q17" i="18"/>
  <c r="P17" i="18"/>
  <c r="O17" i="18"/>
  <c r="N17" i="18"/>
  <c r="M17" i="18"/>
  <c r="AH43" i="51"/>
  <c r="K17" i="18"/>
  <c r="J17" i="18"/>
  <c r="I17" i="18"/>
  <c r="H17" i="18"/>
  <c r="G17" i="18"/>
  <c r="F17" i="18"/>
  <c r="AA16" i="18"/>
  <c r="E222" i="50"/>
  <c r="Z16" i="18"/>
  <c r="Y16" i="18"/>
  <c r="X16" i="18"/>
  <c r="W16" i="18"/>
  <c r="V16" i="18"/>
  <c r="U16" i="18"/>
  <c r="T16" i="18"/>
  <c r="R16" i="18"/>
  <c r="Q16" i="18"/>
  <c r="P16" i="18"/>
  <c r="O16" i="18"/>
  <c r="N16" i="18"/>
  <c r="M16" i="18"/>
  <c r="AH43" i="50"/>
  <c r="K16" i="18"/>
  <c r="J16" i="18"/>
  <c r="I16" i="18"/>
  <c r="H16" i="18"/>
  <c r="G16" i="18"/>
  <c r="F16" i="18"/>
  <c r="AA15" i="18"/>
  <c r="AA14" i="18"/>
  <c r="E222" i="49"/>
  <c r="Z15" i="18"/>
  <c r="Y15" i="18"/>
  <c r="X15" i="18"/>
  <c r="W15" i="18"/>
  <c r="V15" i="18"/>
  <c r="U15" i="18"/>
  <c r="T15" i="18"/>
  <c r="R15" i="18"/>
  <c r="Q15" i="18"/>
  <c r="P15" i="18"/>
  <c r="O15" i="18"/>
  <c r="N15" i="18"/>
  <c r="M15" i="18"/>
  <c r="AH43" i="49"/>
  <c r="K15" i="18"/>
  <c r="J15" i="18"/>
  <c r="I15" i="18"/>
  <c r="H15" i="18"/>
  <c r="G15" i="18"/>
  <c r="F15" i="18"/>
  <c r="E222" i="48"/>
  <c r="Z14" i="18"/>
  <c r="Y14" i="18"/>
  <c r="X14" i="18"/>
  <c r="W14" i="18"/>
  <c r="V14" i="18"/>
  <c r="U14" i="18"/>
  <c r="T14" i="18"/>
  <c r="R14" i="18"/>
  <c r="Q14" i="18"/>
  <c r="P14" i="18"/>
  <c r="O14" i="18"/>
  <c r="N14" i="18"/>
  <c r="M14" i="18"/>
  <c r="AH43" i="48"/>
  <c r="K14" i="18"/>
  <c r="J14" i="18"/>
  <c r="I14" i="18"/>
  <c r="H14" i="18"/>
  <c r="G14" i="18"/>
  <c r="F14" i="18"/>
  <c r="C240" i="49"/>
  <c r="O237" i="49"/>
  <c r="C237" i="49"/>
  <c r="Y121" i="49"/>
  <c r="AF222" i="49"/>
  <c r="AG207" i="49"/>
  <c r="AG206" i="49"/>
  <c r="AH210" i="49"/>
  <c r="AC207" i="49"/>
  <c r="AC206" i="49"/>
  <c r="AD210" i="49"/>
  <c r="Q207" i="49"/>
  <c r="Q206" i="49"/>
  <c r="R210" i="49"/>
  <c r="M207" i="49"/>
  <c r="M206" i="49"/>
  <c r="N210" i="49"/>
  <c r="Y207" i="49"/>
  <c r="Y206" i="49"/>
  <c r="Z210" i="49"/>
  <c r="U207" i="49"/>
  <c r="U206" i="49"/>
  <c r="V210" i="49"/>
  <c r="I207" i="49"/>
  <c r="I206" i="49"/>
  <c r="AK203" i="49"/>
  <c r="AK202" i="49"/>
  <c r="AK201" i="49"/>
  <c r="AK199" i="49"/>
  <c r="AK198" i="49"/>
  <c r="AK197" i="49"/>
  <c r="AK196" i="49"/>
  <c r="AK193" i="49"/>
  <c r="AK192" i="49"/>
  <c r="AK191" i="49"/>
  <c r="AK189" i="49"/>
  <c r="AK188" i="49"/>
  <c r="AK187" i="49"/>
  <c r="AK185" i="49"/>
  <c r="AK184" i="49"/>
  <c r="AK183" i="49"/>
  <c r="AK181" i="49"/>
  <c r="AK180" i="49"/>
  <c r="AK179" i="49"/>
  <c r="AK177" i="49"/>
  <c r="AK176" i="49"/>
  <c r="AK175" i="49"/>
  <c r="AS174" i="49"/>
  <c r="AK172" i="49"/>
  <c r="AK171" i="49"/>
  <c r="AK170" i="49"/>
  <c r="AK168" i="49"/>
  <c r="AK167" i="49"/>
  <c r="AK166" i="49"/>
  <c r="AK164" i="49"/>
  <c r="AK163" i="49"/>
  <c r="AK162" i="49"/>
  <c r="AS161" i="49"/>
  <c r="AK159" i="49"/>
  <c r="AK158" i="49"/>
  <c r="AK157" i="49"/>
  <c r="AS156" i="49"/>
  <c r="AK155" i="49"/>
  <c r="AK154" i="49"/>
  <c r="AK153" i="49"/>
  <c r="AK152" i="49"/>
  <c r="AK151" i="49"/>
  <c r="AK148" i="49"/>
  <c r="AK147" i="49"/>
  <c r="AK146" i="49"/>
  <c r="AK144" i="49"/>
  <c r="AK143" i="49"/>
  <c r="AK142" i="49"/>
  <c r="AK140" i="49"/>
  <c r="AK139" i="49"/>
  <c r="AK138" i="49"/>
  <c r="AK136" i="49"/>
  <c r="AK135" i="49"/>
  <c r="AK134" i="49"/>
  <c r="AK131" i="49"/>
  <c r="AK130" i="49"/>
  <c r="AS129" i="49"/>
  <c r="AK129" i="49"/>
  <c r="AS128" i="49"/>
  <c r="AS127" i="49"/>
  <c r="AK127" i="49"/>
  <c r="AS126" i="49"/>
  <c r="AK126" i="49"/>
  <c r="AS125" i="49"/>
  <c r="AK125" i="49"/>
  <c r="B122" i="49"/>
  <c r="AG121" i="49"/>
  <c r="AJ222" i="49"/>
  <c r="Q121" i="49"/>
  <c r="AB222" i="49"/>
  <c r="AC112" i="49"/>
  <c r="AC111" i="49"/>
  <c r="AD114" i="49"/>
  <c r="U112" i="49"/>
  <c r="U111" i="49"/>
  <c r="V114" i="49"/>
  <c r="M112" i="49"/>
  <c r="M111" i="49"/>
  <c r="N114" i="49"/>
  <c r="Y112" i="49"/>
  <c r="Y111" i="49"/>
  <c r="Z114" i="49"/>
  <c r="Q112" i="49"/>
  <c r="Q111" i="49"/>
  <c r="R114" i="49"/>
  <c r="AN108" i="49"/>
  <c r="AK108" i="49"/>
  <c r="AL108" i="49"/>
  <c r="AG108" i="49"/>
  <c r="AK107" i="49"/>
  <c r="AL107" i="49"/>
  <c r="AG107" i="49"/>
  <c r="AK106" i="49"/>
  <c r="AL106" i="49"/>
  <c r="AG106" i="49"/>
  <c r="AN103" i="49"/>
  <c r="AK103" i="49"/>
  <c r="AL103" i="49"/>
  <c r="AG103" i="49"/>
  <c r="AK102" i="49"/>
  <c r="AL102" i="49"/>
  <c r="AG102" i="49"/>
  <c r="AK101" i="49"/>
  <c r="AL101" i="49"/>
  <c r="AG101" i="49"/>
  <c r="AK99" i="49"/>
  <c r="AL99" i="49"/>
  <c r="AG99" i="49"/>
  <c r="AK98" i="49"/>
  <c r="AL98" i="49"/>
  <c r="AG98" i="49"/>
  <c r="AK97" i="49"/>
  <c r="AL97" i="49"/>
  <c r="AG97" i="49"/>
  <c r="AN94" i="49"/>
  <c r="AK94" i="49"/>
  <c r="AL94" i="49"/>
  <c r="AG94" i="49"/>
  <c r="AK93" i="49"/>
  <c r="AL93" i="49"/>
  <c r="AG93" i="49"/>
  <c r="AN92" i="49"/>
  <c r="AM92" i="49"/>
  <c r="AK92" i="49"/>
  <c r="AL92" i="49"/>
  <c r="AG92" i="49"/>
  <c r="AN90" i="49"/>
  <c r="AK90" i="49"/>
  <c r="AL90" i="49"/>
  <c r="AG90" i="49"/>
  <c r="AK89" i="49"/>
  <c r="AL89" i="49"/>
  <c r="AG89" i="49"/>
  <c r="AN88" i="49"/>
  <c r="AM88" i="49"/>
  <c r="AK88" i="49"/>
  <c r="AL88" i="49"/>
  <c r="AG88" i="49"/>
  <c r="AN86" i="49"/>
  <c r="AK86" i="49"/>
  <c r="AL86" i="49"/>
  <c r="AG86" i="49"/>
  <c r="AN85" i="49"/>
  <c r="AM85" i="49"/>
  <c r="AK85" i="49"/>
  <c r="AL85" i="49"/>
  <c r="AG85" i="49"/>
  <c r="AK84" i="49"/>
  <c r="AL84" i="49"/>
  <c r="AG84" i="49"/>
  <c r="AK81" i="49"/>
  <c r="AL81" i="49"/>
  <c r="AG81" i="49"/>
  <c r="AK80" i="49"/>
  <c r="AL80" i="49"/>
  <c r="AG80" i="49"/>
  <c r="AK79" i="49"/>
  <c r="AL79" i="49"/>
  <c r="AG79" i="49"/>
  <c r="AK77" i="49"/>
  <c r="AL77" i="49"/>
  <c r="AG77" i="49"/>
  <c r="AK76" i="49"/>
  <c r="AL76" i="49"/>
  <c r="AG76" i="49"/>
  <c r="AK75" i="49"/>
  <c r="AL75" i="49"/>
  <c r="AG75" i="49"/>
  <c r="AK72" i="49"/>
  <c r="AL72" i="49"/>
  <c r="AG72" i="49"/>
  <c r="AK71" i="49"/>
  <c r="AL71" i="49"/>
  <c r="AG71" i="49"/>
  <c r="AK70" i="49"/>
  <c r="AL70" i="49"/>
  <c r="AG70" i="49"/>
  <c r="AK69" i="49"/>
  <c r="AL69" i="49"/>
  <c r="AG69" i="49"/>
  <c r="AN67" i="49"/>
  <c r="AK67" i="49"/>
  <c r="AL67" i="49"/>
  <c r="AG67" i="49"/>
  <c r="AK66" i="49"/>
  <c r="AL66" i="49"/>
  <c r="AG66" i="49"/>
  <c r="AK65" i="49"/>
  <c r="AL65" i="49"/>
  <c r="AG65" i="49"/>
  <c r="AK62" i="49"/>
  <c r="AL62" i="49"/>
  <c r="AG62" i="49"/>
  <c r="AK61" i="49"/>
  <c r="AL61" i="49"/>
  <c r="AG61" i="49"/>
  <c r="AK60" i="49"/>
  <c r="AL60" i="49"/>
  <c r="AG60" i="49"/>
  <c r="AK58" i="49"/>
  <c r="AL58" i="49"/>
  <c r="AG58" i="49"/>
  <c r="AK57" i="49"/>
  <c r="AL57" i="49"/>
  <c r="AG57" i="49"/>
  <c r="AK56" i="49"/>
  <c r="AL56" i="49"/>
  <c r="AG56" i="49"/>
  <c r="B52" i="49"/>
  <c r="Q51" i="49"/>
  <c r="M51" i="49"/>
  <c r="C240" i="50"/>
  <c r="O237" i="50"/>
  <c r="C237" i="50"/>
  <c r="AG207" i="50"/>
  <c r="AG206" i="50"/>
  <c r="AH210" i="50"/>
  <c r="AC207" i="50"/>
  <c r="AC206" i="50"/>
  <c r="AD210" i="50"/>
  <c r="Q207" i="50"/>
  <c r="Q206" i="50"/>
  <c r="R210" i="50"/>
  <c r="M207" i="50"/>
  <c r="M206" i="50"/>
  <c r="N210" i="50"/>
  <c r="Y207" i="50"/>
  <c r="Y206" i="50"/>
  <c r="Z210" i="50"/>
  <c r="U207" i="50"/>
  <c r="U206" i="50"/>
  <c r="V210" i="50"/>
  <c r="I207" i="50"/>
  <c r="I206" i="50"/>
  <c r="AK203" i="50"/>
  <c r="AK202" i="50"/>
  <c r="AK201" i="50"/>
  <c r="AK199" i="50"/>
  <c r="AK198" i="50"/>
  <c r="AK197" i="50"/>
  <c r="AK196" i="50"/>
  <c r="AK193" i="50"/>
  <c r="AK192" i="50"/>
  <c r="AK191" i="50"/>
  <c r="AK189" i="50"/>
  <c r="AK188" i="50"/>
  <c r="AK187" i="50"/>
  <c r="AK185" i="50"/>
  <c r="AK184" i="50"/>
  <c r="AK183" i="50"/>
  <c r="AK181" i="50"/>
  <c r="AK180" i="50"/>
  <c r="AK179" i="50"/>
  <c r="AK177" i="50"/>
  <c r="AK176" i="50"/>
  <c r="AK175" i="50"/>
  <c r="AS174" i="50"/>
  <c r="AK172" i="50"/>
  <c r="AK171" i="50"/>
  <c r="AK170" i="50"/>
  <c r="AK168" i="50"/>
  <c r="AK167" i="50"/>
  <c r="AK166" i="50"/>
  <c r="AK164" i="50"/>
  <c r="AK163" i="50"/>
  <c r="AK162" i="50"/>
  <c r="AS161" i="50"/>
  <c r="AK159" i="50"/>
  <c r="AK158" i="50"/>
  <c r="AK157" i="50"/>
  <c r="AS156" i="50"/>
  <c r="AK155" i="50"/>
  <c r="AK154" i="50"/>
  <c r="AK153" i="50"/>
  <c r="AK152" i="50"/>
  <c r="AK151" i="50"/>
  <c r="AK148" i="50"/>
  <c r="AK147" i="50"/>
  <c r="AK146" i="50"/>
  <c r="AK144" i="50"/>
  <c r="AK143" i="50"/>
  <c r="AK142" i="50"/>
  <c r="AK140" i="50"/>
  <c r="AK139" i="50"/>
  <c r="AK138" i="50"/>
  <c r="AK136" i="50"/>
  <c r="AK135" i="50"/>
  <c r="AK134" i="50"/>
  <c r="AK131" i="50"/>
  <c r="AK130" i="50"/>
  <c r="AS129" i="50"/>
  <c r="AK129" i="50"/>
  <c r="AS128" i="50"/>
  <c r="AS127" i="50"/>
  <c r="AK127" i="50"/>
  <c r="AS126" i="50"/>
  <c r="AK126" i="50"/>
  <c r="AS125" i="50"/>
  <c r="AK125" i="50"/>
  <c r="B122" i="50"/>
  <c r="AG121" i="50"/>
  <c r="AJ222" i="50"/>
  <c r="Y121" i="50"/>
  <c r="AF222" i="50"/>
  <c r="Q121" i="50"/>
  <c r="AB222" i="50"/>
  <c r="AC112" i="50"/>
  <c r="AC111" i="50"/>
  <c r="AD114" i="50"/>
  <c r="U112" i="50"/>
  <c r="U111" i="50"/>
  <c r="V114" i="50"/>
  <c r="M112" i="50"/>
  <c r="M111" i="50"/>
  <c r="N114" i="50"/>
  <c r="Y112" i="50"/>
  <c r="Y111" i="50"/>
  <c r="Z114" i="50"/>
  <c r="Q112" i="50"/>
  <c r="Q111" i="50"/>
  <c r="R114" i="50"/>
  <c r="AN108" i="50"/>
  <c r="AK108" i="50"/>
  <c r="AL108" i="50"/>
  <c r="AG108" i="50"/>
  <c r="AK107" i="50"/>
  <c r="AL107" i="50"/>
  <c r="AG107" i="50"/>
  <c r="AK106" i="50"/>
  <c r="AL106" i="50"/>
  <c r="AG106" i="50"/>
  <c r="AN103" i="50"/>
  <c r="AK103" i="50"/>
  <c r="AL103" i="50"/>
  <c r="AG103" i="50"/>
  <c r="AK102" i="50"/>
  <c r="AL102" i="50"/>
  <c r="AG102" i="50"/>
  <c r="AK101" i="50"/>
  <c r="AL101" i="50"/>
  <c r="AG101" i="50"/>
  <c r="AK99" i="50"/>
  <c r="AL99" i="50"/>
  <c r="AG99" i="50"/>
  <c r="AK98" i="50"/>
  <c r="AL98" i="50"/>
  <c r="AG98" i="50"/>
  <c r="AK97" i="50"/>
  <c r="AL97" i="50"/>
  <c r="AG97" i="50"/>
  <c r="AN94" i="50"/>
  <c r="AK94" i="50"/>
  <c r="AL94" i="50"/>
  <c r="AG94" i="50"/>
  <c r="AK93" i="50"/>
  <c r="AL93" i="50"/>
  <c r="AG93" i="50"/>
  <c r="AN92" i="50"/>
  <c r="AM92" i="50"/>
  <c r="AK92" i="50"/>
  <c r="AL92" i="50"/>
  <c r="AG92" i="50"/>
  <c r="AN90" i="50"/>
  <c r="AK90" i="50"/>
  <c r="AL90" i="50"/>
  <c r="AG90" i="50"/>
  <c r="AK89" i="50"/>
  <c r="AL89" i="50"/>
  <c r="AG89" i="50"/>
  <c r="AN88" i="50"/>
  <c r="AM88" i="50"/>
  <c r="AK88" i="50"/>
  <c r="AL88" i="50"/>
  <c r="AG88" i="50"/>
  <c r="AN86" i="50"/>
  <c r="AK86" i="50"/>
  <c r="AL86" i="50"/>
  <c r="AG86" i="50"/>
  <c r="AN85" i="50"/>
  <c r="AM85" i="50"/>
  <c r="AK85" i="50"/>
  <c r="AL85" i="50"/>
  <c r="AG85" i="50"/>
  <c r="AK84" i="50"/>
  <c r="AL84" i="50"/>
  <c r="AG84" i="50"/>
  <c r="AK81" i="50"/>
  <c r="AL81" i="50"/>
  <c r="AG81" i="50"/>
  <c r="AK80" i="50"/>
  <c r="AL80" i="50"/>
  <c r="AG80" i="50"/>
  <c r="AK79" i="50"/>
  <c r="AL79" i="50"/>
  <c r="AG79" i="50"/>
  <c r="AK77" i="50"/>
  <c r="AL77" i="50"/>
  <c r="AG77" i="50"/>
  <c r="AK76" i="50"/>
  <c r="AL76" i="50"/>
  <c r="AG76" i="50"/>
  <c r="AK75" i="50"/>
  <c r="AL75" i="50"/>
  <c r="AG75" i="50"/>
  <c r="AK72" i="50"/>
  <c r="AL72" i="50"/>
  <c r="AG72" i="50"/>
  <c r="AK71" i="50"/>
  <c r="AL71" i="50"/>
  <c r="AG71" i="50"/>
  <c r="AK70" i="50"/>
  <c r="AL70" i="50"/>
  <c r="AG70" i="50"/>
  <c r="AK69" i="50"/>
  <c r="AL69" i="50"/>
  <c r="AG69" i="50"/>
  <c r="AN67" i="50"/>
  <c r="AK67" i="50"/>
  <c r="AL67" i="50"/>
  <c r="AG67" i="50"/>
  <c r="AK66" i="50"/>
  <c r="AL66" i="50"/>
  <c r="AG66" i="50"/>
  <c r="AK65" i="50"/>
  <c r="AL65" i="50"/>
  <c r="AG65" i="50"/>
  <c r="AK62" i="50"/>
  <c r="AL62" i="50"/>
  <c r="AG62" i="50"/>
  <c r="AK61" i="50"/>
  <c r="AL61" i="50"/>
  <c r="AG61" i="50"/>
  <c r="AK60" i="50"/>
  <c r="AL60" i="50"/>
  <c r="AG60" i="50"/>
  <c r="AK58" i="50"/>
  <c r="AL58" i="50"/>
  <c r="AG58" i="50"/>
  <c r="AK57" i="50"/>
  <c r="AL57" i="50"/>
  <c r="AG57" i="50"/>
  <c r="AK56" i="50"/>
  <c r="AL56" i="50"/>
  <c r="AG56" i="50"/>
  <c r="B52" i="50"/>
  <c r="Q51" i="50"/>
  <c r="M51" i="50"/>
  <c r="C240" i="51"/>
  <c r="O237" i="51"/>
  <c r="C237" i="51"/>
  <c r="AG207" i="51"/>
  <c r="AG206" i="51"/>
  <c r="AH210" i="51"/>
  <c r="Q207" i="51"/>
  <c r="Q206" i="51"/>
  <c r="R210" i="51"/>
  <c r="AC207" i="51"/>
  <c r="AC206" i="51"/>
  <c r="AD210" i="51"/>
  <c r="Y207" i="51"/>
  <c r="Y206" i="51"/>
  <c r="Z210" i="51"/>
  <c r="U207" i="51"/>
  <c r="U206" i="51"/>
  <c r="V210" i="51"/>
  <c r="M207" i="51"/>
  <c r="M206" i="51"/>
  <c r="N210" i="51"/>
  <c r="I207" i="51"/>
  <c r="I206" i="51"/>
  <c r="AK203" i="51"/>
  <c r="AK202" i="51"/>
  <c r="AK201" i="51"/>
  <c r="AK199" i="51"/>
  <c r="AK198" i="51"/>
  <c r="AK197" i="51"/>
  <c r="AK196" i="51"/>
  <c r="AK193" i="51"/>
  <c r="AK192" i="51"/>
  <c r="AK191" i="51"/>
  <c r="AK189" i="51"/>
  <c r="AK188" i="51"/>
  <c r="AK187" i="51"/>
  <c r="AK185" i="51"/>
  <c r="AK184" i="51"/>
  <c r="AK183" i="51"/>
  <c r="AK181" i="51"/>
  <c r="AK180" i="51"/>
  <c r="AK179" i="51"/>
  <c r="AK177" i="51"/>
  <c r="AK176" i="51"/>
  <c r="AK175" i="51"/>
  <c r="AS174" i="51"/>
  <c r="AK172" i="51"/>
  <c r="AK171" i="51"/>
  <c r="AK170" i="51"/>
  <c r="AK168" i="51"/>
  <c r="AK167" i="51"/>
  <c r="AK166" i="51"/>
  <c r="AK164" i="51"/>
  <c r="AK163" i="51"/>
  <c r="AK162" i="51"/>
  <c r="AS161" i="51"/>
  <c r="AK159" i="51"/>
  <c r="AK158" i="51"/>
  <c r="AK157" i="51"/>
  <c r="AS156" i="51"/>
  <c r="AK155" i="51"/>
  <c r="AK154" i="51"/>
  <c r="AK153" i="51"/>
  <c r="AK152" i="51"/>
  <c r="AK151" i="51"/>
  <c r="AK148" i="51"/>
  <c r="AK147" i="51"/>
  <c r="AK146" i="51"/>
  <c r="AK144" i="51"/>
  <c r="AK143" i="51"/>
  <c r="AK142" i="51"/>
  <c r="AK140" i="51"/>
  <c r="AK139" i="51"/>
  <c r="AK138" i="51"/>
  <c r="AK136" i="51"/>
  <c r="AK135" i="51"/>
  <c r="AK134" i="51"/>
  <c r="AK131" i="51"/>
  <c r="AK130" i="51"/>
  <c r="AS129" i="51"/>
  <c r="AK129" i="51"/>
  <c r="AS128" i="51"/>
  <c r="AS127" i="51"/>
  <c r="AK127" i="51"/>
  <c r="AS126" i="51"/>
  <c r="AK126" i="51"/>
  <c r="AS125" i="51"/>
  <c r="AK125" i="51"/>
  <c r="B122" i="51"/>
  <c r="AG121" i="51"/>
  <c r="AJ222" i="51"/>
  <c r="Y121" i="51"/>
  <c r="AF222" i="51"/>
  <c r="Q121" i="51"/>
  <c r="AB222" i="51"/>
  <c r="Y112" i="51"/>
  <c r="Y111" i="51"/>
  <c r="Z114" i="51"/>
  <c r="Q112" i="51"/>
  <c r="Q111" i="51"/>
  <c r="R114" i="51"/>
  <c r="AC112" i="51"/>
  <c r="AC111" i="51"/>
  <c r="AD114" i="51"/>
  <c r="U112" i="51"/>
  <c r="U111" i="51"/>
  <c r="V114" i="51"/>
  <c r="M112" i="51"/>
  <c r="M111" i="51"/>
  <c r="N114" i="51"/>
  <c r="AN108" i="51"/>
  <c r="AK108" i="51"/>
  <c r="AL108" i="51"/>
  <c r="AG108" i="51"/>
  <c r="AK107" i="51"/>
  <c r="AL107" i="51"/>
  <c r="AG107" i="51"/>
  <c r="AK106" i="51"/>
  <c r="AL106" i="51"/>
  <c r="AG106" i="51"/>
  <c r="AN103" i="51"/>
  <c r="AK103" i="51"/>
  <c r="AL103" i="51"/>
  <c r="AG103" i="51"/>
  <c r="AK102" i="51"/>
  <c r="AL102" i="51"/>
  <c r="AG102" i="51"/>
  <c r="AK101" i="51"/>
  <c r="AL101" i="51"/>
  <c r="AG101" i="51"/>
  <c r="AK99" i="51"/>
  <c r="AL99" i="51"/>
  <c r="AG99" i="51"/>
  <c r="AK98" i="51"/>
  <c r="AL98" i="51"/>
  <c r="AG98" i="51"/>
  <c r="AK97" i="51"/>
  <c r="AL97" i="51"/>
  <c r="AG97" i="51"/>
  <c r="AN94" i="51"/>
  <c r="AK94" i="51"/>
  <c r="AL94" i="51"/>
  <c r="AG94" i="51"/>
  <c r="AK93" i="51"/>
  <c r="AL93" i="51"/>
  <c r="AG93" i="51"/>
  <c r="AN92" i="51"/>
  <c r="AM92" i="51"/>
  <c r="AK92" i="51"/>
  <c r="AL92" i="51"/>
  <c r="AG92" i="51"/>
  <c r="AN90" i="51"/>
  <c r="AK90" i="51"/>
  <c r="AL90" i="51"/>
  <c r="AG90" i="51"/>
  <c r="AK89" i="51"/>
  <c r="AL89" i="51"/>
  <c r="AG89" i="51"/>
  <c r="AN88" i="51"/>
  <c r="AM88" i="51"/>
  <c r="AK88" i="51"/>
  <c r="AL88" i="51"/>
  <c r="AG88" i="51"/>
  <c r="AN86" i="51"/>
  <c r="AK86" i="51"/>
  <c r="AL86" i="51"/>
  <c r="AG86" i="51"/>
  <c r="AN85" i="51"/>
  <c r="AM85" i="51"/>
  <c r="AK85" i="51"/>
  <c r="AL85" i="51"/>
  <c r="AG85" i="51"/>
  <c r="AK84" i="51"/>
  <c r="AL84" i="51"/>
  <c r="AG84" i="51"/>
  <c r="AK81" i="51"/>
  <c r="AL81" i="51"/>
  <c r="AG81" i="51"/>
  <c r="AK80" i="51"/>
  <c r="AL80" i="51"/>
  <c r="AG80" i="51"/>
  <c r="AK79" i="51"/>
  <c r="AL79" i="51"/>
  <c r="AG79" i="51"/>
  <c r="AK77" i="51"/>
  <c r="AL77" i="51"/>
  <c r="AG77" i="51"/>
  <c r="AK76" i="51"/>
  <c r="AL76" i="51"/>
  <c r="AG76" i="51"/>
  <c r="AK75" i="51"/>
  <c r="AL75" i="51"/>
  <c r="AG75" i="51"/>
  <c r="AK72" i="51"/>
  <c r="AL72" i="51"/>
  <c r="AG72" i="51"/>
  <c r="AK71" i="51"/>
  <c r="AL71" i="51"/>
  <c r="AG71" i="51"/>
  <c r="AK70" i="51"/>
  <c r="AL70" i="51"/>
  <c r="AG70" i="51"/>
  <c r="AK69" i="51"/>
  <c r="AL69" i="51"/>
  <c r="AG69" i="51"/>
  <c r="AN67" i="51"/>
  <c r="AK67" i="51"/>
  <c r="AL67" i="51"/>
  <c r="AG67" i="51"/>
  <c r="AK66" i="51"/>
  <c r="AL66" i="51"/>
  <c r="AG66" i="51"/>
  <c r="AK65" i="51"/>
  <c r="AL65" i="51"/>
  <c r="AG65" i="51"/>
  <c r="AK62" i="51"/>
  <c r="AL62" i="51"/>
  <c r="AG62" i="51"/>
  <c r="AK61" i="51"/>
  <c r="AL61" i="51"/>
  <c r="AG61" i="51"/>
  <c r="AK60" i="51"/>
  <c r="AL60" i="51"/>
  <c r="AG60" i="51"/>
  <c r="AK58" i="51"/>
  <c r="AL58" i="51"/>
  <c r="AG58" i="51"/>
  <c r="AK57" i="51"/>
  <c r="AL57" i="51"/>
  <c r="AG57" i="51"/>
  <c r="AK56" i="51"/>
  <c r="AL56" i="51"/>
  <c r="AG56" i="51"/>
  <c r="B52" i="51"/>
  <c r="Q51" i="51"/>
  <c r="M51" i="51"/>
  <c r="C240" i="52"/>
  <c r="O237" i="52"/>
  <c r="C237" i="52"/>
  <c r="Y207" i="52"/>
  <c r="Y206" i="52"/>
  <c r="Z210" i="52"/>
  <c r="U207" i="52"/>
  <c r="U206" i="52"/>
  <c r="V210" i="52"/>
  <c r="AG207" i="52"/>
  <c r="AG206" i="52"/>
  <c r="AH210" i="52"/>
  <c r="AC207" i="52"/>
  <c r="AC206" i="52"/>
  <c r="AD210" i="52"/>
  <c r="Q207" i="52"/>
  <c r="Q206" i="52"/>
  <c r="R210" i="52"/>
  <c r="M207" i="52"/>
  <c r="M206" i="52"/>
  <c r="N210" i="52"/>
  <c r="I207" i="52"/>
  <c r="I206" i="52"/>
  <c r="AK203" i="52"/>
  <c r="AK202" i="52"/>
  <c r="AK201" i="52"/>
  <c r="AK199" i="52"/>
  <c r="AK198" i="52"/>
  <c r="AK197" i="52"/>
  <c r="AK196" i="52"/>
  <c r="AK193" i="52"/>
  <c r="AK192" i="52"/>
  <c r="AK191" i="52"/>
  <c r="AK189" i="52"/>
  <c r="AK188" i="52"/>
  <c r="AK187" i="52"/>
  <c r="AK185" i="52"/>
  <c r="AK184" i="52"/>
  <c r="AK183" i="52"/>
  <c r="AK181" i="52"/>
  <c r="AK180" i="52"/>
  <c r="AK179" i="52"/>
  <c r="AK177" i="52"/>
  <c r="AK176" i="52"/>
  <c r="AK175" i="52"/>
  <c r="AS174" i="52"/>
  <c r="AK172" i="52"/>
  <c r="AK171" i="52"/>
  <c r="AK170" i="52"/>
  <c r="AK168" i="52"/>
  <c r="AK167" i="52"/>
  <c r="AK166" i="52"/>
  <c r="AK164" i="52"/>
  <c r="AK163" i="52"/>
  <c r="AK162" i="52"/>
  <c r="AS161" i="52"/>
  <c r="AK159" i="52"/>
  <c r="AK158" i="52"/>
  <c r="AK157" i="52"/>
  <c r="AS156" i="52"/>
  <c r="AK155" i="52"/>
  <c r="AK154" i="52"/>
  <c r="AK153" i="52"/>
  <c r="AK152" i="52"/>
  <c r="AK151" i="52"/>
  <c r="AK148" i="52"/>
  <c r="AK147" i="52"/>
  <c r="AK146" i="52"/>
  <c r="AK144" i="52"/>
  <c r="AK143" i="52"/>
  <c r="AK142" i="52"/>
  <c r="AK140" i="52"/>
  <c r="AK139" i="52"/>
  <c r="AK138" i="52"/>
  <c r="AK136" i="52"/>
  <c r="AK135" i="52"/>
  <c r="AK134" i="52"/>
  <c r="AK131" i="52"/>
  <c r="AK130" i="52"/>
  <c r="AS129" i="52"/>
  <c r="AK129" i="52"/>
  <c r="AS128" i="52"/>
  <c r="AS127" i="52"/>
  <c r="AK127" i="52"/>
  <c r="AS126" i="52"/>
  <c r="AK126" i="52"/>
  <c r="AS125" i="52"/>
  <c r="AK125" i="52"/>
  <c r="B122" i="52"/>
  <c r="AG121" i="52"/>
  <c r="AJ222" i="52"/>
  <c r="Y121" i="52"/>
  <c r="AF222" i="52"/>
  <c r="Q121" i="52"/>
  <c r="AB222" i="52"/>
  <c r="Y112" i="52"/>
  <c r="Y111" i="52"/>
  <c r="Z114" i="52"/>
  <c r="Q112" i="52"/>
  <c r="Q111" i="52"/>
  <c r="R114" i="52"/>
  <c r="AC112" i="52"/>
  <c r="AC111" i="52"/>
  <c r="AD114" i="52"/>
  <c r="U112" i="52"/>
  <c r="U111" i="52"/>
  <c r="V114" i="52"/>
  <c r="M112" i="52"/>
  <c r="M111" i="52"/>
  <c r="N114" i="52"/>
  <c r="AN108" i="52"/>
  <c r="AK108" i="52"/>
  <c r="AL108" i="52"/>
  <c r="AG108" i="52"/>
  <c r="AK107" i="52"/>
  <c r="AL107" i="52"/>
  <c r="AG107" i="52"/>
  <c r="AK106" i="52"/>
  <c r="AL106" i="52"/>
  <c r="AG106" i="52"/>
  <c r="AN103" i="52"/>
  <c r="AK103" i="52"/>
  <c r="AL103" i="52"/>
  <c r="AG103" i="52"/>
  <c r="AK102" i="52"/>
  <c r="AL102" i="52"/>
  <c r="AG102" i="52"/>
  <c r="AK101" i="52"/>
  <c r="AL101" i="52"/>
  <c r="AG101" i="52"/>
  <c r="AK99" i="52"/>
  <c r="AL99" i="52"/>
  <c r="AG99" i="52"/>
  <c r="AK98" i="52"/>
  <c r="AL98" i="52"/>
  <c r="AG98" i="52"/>
  <c r="AK97" i="52"/>
  <c r="AL97" i="52"/>
  <c r="AG97" i="52"/>
  <c r="AN94" i="52"/>
  <c r="AK94" i="52"/>
  <c r="AL94" i="52"/>
  <c r="AG94" i="52"/>
  <c r="AK93" i="52"/>
  <c r="AL93" i="52"/>
  <c r="AG93" i="52"/>
  <c r="AN92" i="52"/>
  <c r="AM92" i="52"/>
  <c r="AK92" i="52"/>
  <c r="AL92" i="52"/>
  <c r="AG92" i="52"/>
  <c r="AN90" i="52"/>
  <c r="AK90" i="52"/>
  <c r="AL90" i="52"/>
  <c r="AG90" i="52"/>
  <c r="AK89" i="52"/>
  <c r="AL89" i="52"/>
  <c r="AG89" i="52"/>
  <c r="AN88" i="52"/>
  <c r="AM88" i="52"/>
  <c r="AK88" i="52"/>
  <c r="AL88" i="52"/>
  <c r="AG88" i="52"/>
  <c r="AN86" i="52"/>
  <c r="AK86" i="52"/>
  <c r="AL86" i="52"/>
  <c r="AG86" i="52"/>
  <c r="AN85" i="52"/>
  <c r="AM85" i="52"/>
  <c r="AK85" i="52"/>
  <c r="AL85" i="52"/>
  <c r="AG85" i="52"/>
  <c r="AK84" i="52"/>
  <c r="AL84" i="52"/>
  <c r="AG84" i="52"/>
  <c r="AK81" i="52"/>
  <c r="AL81" i="52"/>
  <c r="AG81" i="52"/>
  <c r="AK80" i="52"/>
  <c r="AL80" i="52"/>
  <c r="AG80" i="52"/>
  <c r="AK79" i="52"/>
  <c r="AL79" i="52"/>
  <c r="AG79" i="52"/>
  <c r="AK77" i="52"/>
  <c r="AL77" i="52"/>
  <c r="AG77" i="52"/>
  <c r="AK76" i="52"/>
  <c r="AL76" i="52"/>
  <c r="AG76" i="52"/>
  <c r="AK75" i="52"/>
  <c r="AL75" i="52"/>
  <c r="AG75" i="52"/>
  <c r="AK72" i="52"/>
  <c r="AL72" i="52"/>
  <c r="AG72" i="52"/>
  <c r="AK71" i="52"/>
  <c r="AL71" i="52"/>
  <c r="AG71" i="52"/>
  <c r="AK70" i="52"/>
  <c r="AL70" i="52"/>
  <c r="AG70" i="52"/>
  <c r="AK69" i="52"/>
  <c r="AL69" i="52"/>
  <c r="AG69" i="52"/>
  <c r="AN67" i="52"/>
  <c r="AK67" i="52"/>
  <c r="AL67" i="52"/>
  <c r="AG67" i="52"/>
  <c r="AK66" i="52"/>
  <c r="AL66" i="52"/>
  <c r="AG66" i="52"/>
  <c r="AK65" i="52"/>
  <c r="AL65" i="52"/>
  <c r="AG65" i="52"/>
  <c r="AK62" i="52"/>
  <c r="AL62" i="52"/>
  <c r="AG62" i="52"/>
  <c r="AK61" i="52"/>
  <c r="AL61" i="52"/>
  <c r="AG61" i="52"/>
  <c r="AK60" i="52"/>
  <c r="AL60" i="52"/>
  <c r="AG60" i="52"/>
  <c r="AK58" i="52"/>
  <c r="AL58" i="52"/>
  <c r="AG58" i="52"/>
  <c r="AK57" i="52"/>
  <c r="AL57" i="52"/>
  <c r="AG57" i="52"/>
  <c r="AK56" i="52"/>
  <c r="AL56" i="52"/>
  <c r="AG56" i="52"/>
  <c r="B52" i="52"/>
  <c r="Q51" i="52"/>
  <c r="M51" i="52"/>
  <c r="C240" i="53"/>
  <c r="O237" i="53"/>
  <c r="C237" i="53"/>
  <c r="AG121" i="53"/>
  <c r="AJ222" i="53"/>
  <c r="AG207" i="53"/>
  <c r="AG206" i="53"/>
  <c r="AH210" i="53"/>
  <c r="U207" i="53"/>
  <c r="U206" i="53"/>
  <c r="V210" i="53"/>
  <c r="Q207" i="53"/>
  <c r="Q206" i="53"/>
  <c r="R210" i="53"/>
  <c r="AC207" i="53"/>
  <c r="AC206" i="53"/>
  <c r="AD210" i="53"/>
  <c r="Y207" i="53"/>
  <c r="Y206" i="53"/>
  <c r="Z210" i="53"/>
  <c r="M207" i="53"/>
  <c r="M206" i="53"/>
  <c r="N210" i="53"/>
  <c r="I207" i="53"/>
  <c r="I206" i="53"/>
  <c r="AK203" i="53"/>
  <c r="AK202" i="53"/>
  <c r="AK201" i="53"/>
  <c r="AK199" i="53"/>
  <c r="AK198" i="53"/>
  <c r="AK197" i="53"/>
  <c r="AK196" i="53"/>
  <c r="AK193" i="53"/>
  <c r="AK192" i="53"/>
  <c r="AK191" i="53"/>
  <c r="AK189" i="53"/>
  <c r="AK188" i="53"/>
  <c r="AK187" i="53"/>
  <c r="AK185" i="53"/>
  <c r="AK184" i="53"/>
  <c r="AK183" i="53"/>
  <c r="AK181" i="53"/>
  <c r="AK180" i="53"/>
  <c r="AK179" i="53"/>
  <c r="AK177" i="53"/>
  <c r="AK176" i="53"/>
  <c r="AK175" i="53"/>
  <c r="AS174" i="53"/>
  <c r="AK172" i="53"/>
  <c r="AK171" i="53"/>
  <c r="AK170" i="53"/>
  <c r="AK168" i="53"/>
  <c r="AK167" i="53"/>
  <c r="AK166" i="53"/>
  <c r="AK164" i="53"/>
  <c r="AK163" i="53"/>
  <c r="AK162" i="53"/>
  <c r="AS161" i="53"/>
  <c r="AK159" i="53"/>
  <c r="AK158" i="53"/>
  <c r="AK157" i="53"/>
  <c r="AS156" i="53"/>
  <c r="AK155" i="53"/>
  <c r="AK154" i="53"/>
  <c r="AK153" i="53"/>
  <c r="AK152" i="53"/>
  <c r="AK151" i="53"/>
  <c r="AK148" i="53"/>
  <c r="AK147" i="53"/>
  <c r="AK146" i="53"/>
  <c r="AK144" i="53"/>
  <c r="AK143" i="53"/>
  <c r="AK142" i="53"/>
  <c r="AK140" i="53"/>
  <c r="AK139" i="53"/>
  <c r="AK138" i="53"/>
  <c r="AK136" i="53"/>
  <c r="AK135" i="53"/>
  <c r="AK134" i="53"/>
  <c r="AK131" i="53"/>
  <c r="AK130" i="53"/>
  <c r="AS129" i="53"/>
  <c r="AK129" i="53"/>
  <c r="AS128" i="53"/>
  <c r="AS127" i="53"/>
  <c r="AK127" i="53"/>
  <c r="AS126" i="53"/>
  <c r="AK126" i="53"/>
  <c r="AS125" i="53"/>
  <c r="AK125" i="53"/>
  <c r="B122" i="53"/>
  <c r="Y121" i="53"/>
  <c r="AF222" i="53"/>
  <c r="Q121" i="53"/>
  <c r="AB222" i="53"/>
  <c r="Y112" i="53"/>
  <c r="Y111" i="53"/>
  <c r="Z114" i="53"/>
  <c r="Q112" i="53"/>
  <c r="Q111" i="53"/>
  <c r="R114" i="53"/>
  <c r="AC112" i="53"/>
  <c r="AC111" i="53"/>
  <c r="AD114" i="53"/>
  <c r="U112" i="53"/>
  <c r="U111" i="53"/>
  <c r="V114" i="53"/>
  <c r="M112" i="53"/>
  <c r="M111" i="53"/>
  <c r="N114" i="53"/>
  <c r="AN108" i="53"/>
  <c r="AK108" i="53"/>
  <c r="AL108" i="53"/>
  <c r="AG108" i="53"/>
  <c r="AK107" i="53"/>
  <c r="AL107" i="53"/>
  <c r="AG107" i="53"/>
  <c r="AK106" i="53"/>
  <c r="AL106" i="53"/>
  <c r="AG106" i="53"/>
  <c r="AN103" i="53"/>
  <c r="AK103" i="53"/>
  <c r="AL103" i="53"/>
  <c r="AG103" i="53"/>
  <c r="AK102" i="53"/>
  <c r="AL102" i="53"/>
  <c r="AG102" i="53"/>
  <c r="AK101" i="53"/>
  <c r="AL101" i="53"/>
  <c r="AG101" i="53"/>
  <c r="AK99" i="53"/>
  <c r="AL99" i="53"/>
  <c r="AG99" i="53"/>
  <c r="AK98" i="53"/>
  <c r="AL98" i="53"/>
  <c r="AG98" i="53"/>
  <c r="AK97" i="53"/>
  <c r="AL97" i="53"/>
  <c r="AG97" i="53"/>
  <c r="AN94" i="53"/>
  <c r="AK94" i="53"/>
  <c r="AL94" i="53"/>
  <c r="AG94" i="53"/>
  <c r="AK93" i="53"/>
  <c r="AL93" i="53"/>
  <c r="AG93" i="53"/>
  <c r="AN92" i="53"/>
  <c r="AM92" i="53"/>
  <c r="AK92" i="53"/>
  <c r="AL92" i="53"/>
  <c r="AG92" i="53"/>
  <c r="AN90" i="53"/>
  <c r="AK90" i="53"/>
  <c r="AL90" i="53"/>
  <c r="AG90" i="53"/>
  <c r="AK89" i="53"/>
  <c r="AL89" i="53"/>
  <c r="AG89" i="53"/>
  <c r="AN88" i="53"/>
  <c r="AM88" i="53"/>
  <c r="AK88" i="53"/>
  <c r="AL88" i="53"/>
  <c r="AG88" i="53"/>
  <c r="AN86" i="53"/>
  <c r="AK86" i="53"/>
  <c r="AL86" i="53"/>
  <c r="AG86" i="53"/>
  <c r="AN85" i="53"/>
  <c r="AM85" i="53"/>
  <c r="AK85" i="53"/>
  <c r="AL85" i="53"/>
  <c r="AG85" i="53"/>
  <c r="AK84" i="53"/>
  <c r="AL84" i="53"/>
  <c r="AG84" i="53"/>
  <c r="AK81" i="53"/>
  <c r="AL81" i="53"/>
  <c r="AG81" i="53"/>
  <c r="AK80" i="53"/>
  <c r="AL80" i="53"/>
  <c r="AG80" i="53"/>
  <c r="AK79" i="53"/>
  <c r="AL79" i="53"/>
  <c r="AG79" i="53"/>
  <c r="AK77" i="53"/>
  <c r="AL77" i="53"/>
  <c r="AG77" i="53"/>
  <c r="AK76" i="53"/>
  <c r="AL76" i="53"/>
  <c r="AG76" i="53"/>
  <c r="AK75" i="53"/>
  <c r="AL75" i="53"/>
  <c r="AG75" i="53"/>
  <c r="AK72" i="53"/>
  <c r="AL72" i="53"/>
  <c r="AG72" i="53"/>
  <c r="AK71" i="53"/>
  <c r="AL71" i="53"/>
  <c r="AG71" i="53"/>
  <c r="AK70" i="53"/>
  <c r="AL70" i="53"/>
  <c r="AG70" i="53"/>
  <c r="AK69" i="53"/>
  <c r="AL69" i="53"/>
  <c r="AG69" i="53"/>
  <c r="AN67" i="53"/>
  <c r="AK67" i="53"/>
  <c r="AL67" i="53"/>
  <c r="AG67" i="53"/>
  <c r="AK66" i="53"/>
  <c r="AL66" i="53"/>
  <c r="AG66" i="53"/>
  <c r="AK65" i="53"/>
  <c r="AL65" i="53"/>
  <c r="AG65" i="53"/>
  <c r="AK62" i="53"/>
  <c r="AL62" i="53"/>
  <c r="AG62" i="53"/>
  <c r="AK61" i="53"/>
  <c r="AL61" i="53"/>
  <c r="AG61" i="53"/>
  <c r="AK60" i="53"/>
  <c r="AL60" i="53"/>
  <c r="AG60" i="53"/>
  <c r="AK58" i="53"/>
  <c r="AL58" i="53"/>
  <c r="AG58" i="53"/>
  <c r="AK57" i="53"/>
  <c r="AL57" i="53"/>
  <c r="AG57" i="53"/>
  <c r="AK56" i="53"/>
  <c r="AL56" i="53"/>
  <c r="AG56" i="53"/>
  <c r="B52" i="53"/>
  <c r="Q51" i="53"/>
  <c r="M51" i="53"/>
  <c r="C240" i="54"/>
  <c r="O237" i="54"/>
  <c r="C237" i="54"/>
  <c r="E222" i="54"/>
  <c r="Z20" i="18"/>
  <c r="AG207" i="54"/>
  <c r="AG206" i="54"/>
  <c r="AH210" i="54"/>
  <c r="U207" i="54"/>
  <c r="U206" i="54"/>
  <c r="V210" i="54"/>
  <c r="Q207" i="54"/>
  <c r="Q206" i="54"/>
  <c r="R210" i="54"/>
  <c r="AC207" i="54"/>
  <c r="AC206" i="54"/>
  <c r="AD210" i="54"/>
  <c r="Y207" i="54"/>
  <c r="Y206" i="54"/>
  <c r="Z210" i="54"/>
  <c r="M207" i="54"/>
  <c r="M206" i="54"/>
  <c r="N210" i="54"/>
  <c r="I207" i="54"/>
  <c r="I206" i="54"/>
  <c r="AK203" i="54"/>
  <c r="AK202" i="54"/>
  <c r="AK201" i="54"/>
  <c r="AK199" i="54"/>
  <c r="AK198" i="54"/>
  <c r="AK197" i="54"/>
  <c r="AK196" i="54"/>
  <c r="AK193" i="54"/>
  <c r="AK192" i="54"/>
  <c r="AK191" i="54"/>
  <c r="AK189" i="54"/>
  <c r="AK188" i="54"/>
  <c r="AK187" i="54"/>
  <c r="AK185" i="54"/>
  <c r="AK184" i="54"/>
  <c r="AK183" i="54"/>
  <c r="AK181" i="54"/>
  <c r="AK180" i="54"/>
  <c r="AK179" i="54"/>
  <c r="AK177" i="54"/>
  <c r="AK176" i="54"/>
  <c r="AK175" i="54"/>
  <c r="AS174" i="54"/>
  <c r="AK172" i="54"/>
  <c r="AK171" i="54"/>
  <c r="AK170" i="54"/>
  <c r="AK168" i="54"/>
  <c r="AK167" i="54"/>
  <c r="AK166" i="54"/>
  <c r="AK164" i="54"/>
  <c r="AK163" i="54"/>
  <c r="AK162" i="54"/>
  <c r="AS161" i="54"/>
  <c r="AK159" i="54"/>
  <c r="AK158" i="54"/>
  <c r="AK157" i="54"/>
  <c r="AS156" i="54"/>
  <c r="AK155" i="54"/>
  <c r="AK154" i="54"/>
  <c r="AK153" i="54"/>
  <c r="AK152" i="54"/>
  <c r="AK151" i="54"/>
  <c r="AK148" i="54"/>
  <c r="AK147" i="54"/>
  <c r="AK146" i="54"/>
  <c r="AK144" i="54"/>
  <c r="AK143" i="54"/>
  <c r="AK142" i="54"/>
  <c r="AK140" i="54"/>
  <c r="AK139" i="54"/>
  <c r="AK138" i="54"/>
  <c r="AK136" i="54"/>
  <c r="AK135" i="54"/>
  <c r="AK134" i="54"/>
  <c r="AK131" i="54"/>
  <c r="AK130" i="54"/>
  <c r="AS129" i="54"/>
  <c r="AK129" i="54"/>
  <c r="AS128" i="54"/>
  <c r="AS127" i="54"/>
  <c r="AK127" i="54"/>
  <c r="AS126" i="54"/>
  <c r="AK126" i="54"/>
  <c r="AS125" i="54"/>
  <c r="AK125" i="54"/>
  <c r="B122" i="54"/>
  <c r="AG121" i="54"/>
  <c r="AJ222" i="54"/>
  <c r="Y121" i="54"/>
  <c r="AF222" i="54"/>
  <c r="Q121" i="54"/>
  <c r="AB222" i="54"/>
  <c r="R20" i="18"/>
  <c r="AC112" i="54"/>
  <c r="AC111" i="54"/>
  <c r="AD114" i="54"/>
  <c r="Q112" i="54"/>
  <c r="Q111" i="54"/>
  <c r="R114" i="54"/>
  <c r="Y112" i="54"/>
  <c r="Y111" i="54"/>
  <c r="Z114" i="54"/>
  <c r="U112" i="54"/>
  <c r="U111" i="54"/>
  <c r="V114" i="54"/>
  <c r="M112" i="54"/>
  <c r="M111" i="54"/>
  <c r="N114" i="54"/>
  <c r="AN108" i="54"/>
  <c r="AK108" i="54"/>
  <c r="AL108" i="54"/>
  <c r="AG108" i="54"/>
  <c r="AK107" i="54"/>
  <c r="AL107" i="54"/>
  <c r="AG107" i="54"/>
  <c r="AK106" i="54"/>
  <c r="AL106" i="54"/>
  <c r="AG106" i="54"/>
  <c r="AN103" i="54"/>
  <c r="AK103" i="54"/>
  <c r="AL103" i="54"/>
  <c r="AG103" i="54"/>
  <c r="AK102" i="54"/>
  <c r="AL102" i="54"/>
  <c r="AG102" i="54"/>
  <c r="AK101" i="54"/>
  <c r="AL101" i="54"/>
  <c r="AG101" i="54"/>
  <c r="AK99" i="54"/>
  <c r="AL99" i="54"/>
  <c r="AG99" i="54"/>
  <c r="AK98" i="54"/>
  <c r="AL98" i="54"/>
  <c r="AG98" i="54"/>
  <c r="AK97" i="54"/>
  <c r="AL97" i="54"/>
  <c r="AG97" i="54"/>
  <c r="AN94" i="54"/>
  <c r="AK94" i="54"/>
  <c r="AL94" i="54"/>
  <c r="AG94" i="54"/>
  <c r="AK93" i="54"/>
  <c r="AL93" i="54"/>
  <c r="AG93" i="54"/>
  <c r="AN92" i="54"/>
  <c r="AM92" i="54"/>
  <c r="AK92" i="54"/>
  <c r="AL92" i="54"/>
  <c r="AG92" i="54"/>
  <c r="AN90" i="54"/>
  <c r="AK90" i="54"/>
  <c r="AL90" i="54"/>
  <c r="AG90" i="54"/>
  <c r="AK89" i="54"/>
  <c r="AL89" i="54"/>
  <c r="AG89" i="54"/>
  <c r="AN88" i="54"/>
  <c r="AM88" i="54"/>
  <c r="AK88" i="54"/>
  <c r="AL88" i="54"/>
  <c r="AG88" i="54"/>
  <c r="AN86" i="54"/>
  <c r="AK86" i="54"/>
  <c r="AL86" i="54"/>
  <c r="AG86" i="54"/>
  <c r="AN85" i="54"/>
  <c r="AM85" i="54"/>
  <c r="AK85" i="54"/>
  <c r="AL85" i="54"/>
  <c r="AG85" i="54"/>
  <c r="AK84" i="54"/>
  <c r="AL84" i="54"/>
  <c r="AG84" i="54"/>
  <c r="AK81" i="54"/>
  <c r="AL81" i="54"/>
  <c r="AG81" i="54"/>
  <c r="AK80" i="54"/>
  <c r="AL80" i="54"/>
  <c r="AG80" i="54"/>
  <c r="AK79" i="54"/>
  <c r="AL79" i="54"/>
  <c r="AG79" i="54"/>
  <c r="AK77" i="54"/>
  <c r="AL77" i="54"/>
  <c r="AG77" i="54"/>
  <c r="AK76" i="54"/>
  <c r="AL76" i="54"/>
  <c r="AG76" i="54"/>
  <c r="AK75" i="54"/>
  <c r="AL75" i="54"/>
  <c r="AG75" i="54"/>
  <c r="AK72" i="54"/>
  <c r="AL72" i="54"/>
  <c r="AG72" i="54"/>
  <c r="AK71" i="54"/>
  <c r="AL71" i="54"/>
  <c r="AG71" i="54"/>
  <c r="AK70" i="54"/>
  <c r="AL70" i="54"/>
  <c r="AG70" i="54"/>
  <c r="AK69" i="54"/>
  <c r="AL69" i="54"/>
  <c r="AG69" i="54"/>
  <c r="AN67" i="54"/>
  <c r="AK67" i="54"/>
  <c r="AL67" i="54"/>
  <c r="AG67" i="54"/>
  <c r="AK66" i="54"/>
  <c r="AL66" i="54"/>
  <c r="AG66" i="54"/>
  <c r="AK65" i="54"/>
  <c r="AL65" i="54"/>
  <c r="AG65" i="54"/>
  <c r="AK62" i="54"/>
  <c r="AL62" i="54"/>
  <c r="AG62" i="54"/>
  <c r="AK61" i="54"/>
  <c r="AL61" i="54"/>
  <c r="AG61" i="54"/>
  <c r="AK60" i="54"/>
  <c r="AL60" i="54"/>
  <c r="AG60" i="54"/>
  <c r="AK58" i="54"/>
  <c r="AL58" i="54"/>
  <c r="AG58" i="54"/>
  <c r="AK57" i="54"/>
  <c r="AL57" i="54"/>
  <c r="AG57" i="54"/>
  <c r="AK56" i="54"/>
  <c r="AL56" i="54"/>
  <c r="AG56" i="54"/>
  <c r="B52" i="54"/>
  <c r="Q51" i="54"/>
  <c r="M51" i="54"/>
  <c r="C240" i="55"/>
  <c r="O237" i="55"/>
  <c r="C237" i="55"/>
  <c r="AG207" i="55"/>
  <c r="AG206" i="55"/>
  <c r="AH210" i="55"/>
  <c r="AC207" i="55"/>
  <c r="AC206" i="55"/>
  <c r="AD210" i="55"/>
  <c r="Q207" i="55"/>
  <c r="Q206" i="55"/>
  <c r="R210" i="55"/>
  <c r="M207" i="55"/>
  <c r="M206" i="55"/>
  <c r="N210" i="55"/>
  <c r="Y207" i="55"/>
  <c r="Y206" i="55"/>
  <c r="Z210" i="55"/>
  <c r="U207" i="55"/>
  <c r="U206" i="55"/>
  <c r="V210" i="55"/>
  <c r="I207" i="55"/>
  <c r="I206" i="55"/>
  <c r="AK203" i="55"/>
  <c r="AK202" i="55"/>
  <c r="AK201" i="55"/>
  <c r="AK199" i="55"/>
  <c r="AK198" i="55"/>
  <c r="AK197" i="55"/>
  <c r="AK196" i="55"/>
  <c r="AK193" i="55"/>
  <c r="AK192" i="55"/>
  <c r="AK191" i="55"/>
  <c r="AK189" i="55"/>
  <c r="AK188" i="55"/>
  <c r="AK187" i="55"/>
  <c r="AK185" i="55"/>
  <c r="AK184" i="55"/>
  <c r="AK183" i="55"/>
  <c r="AK181" i="55"/>
  <c r="AK180" i="55"/>
  <c r="AK179" i="55"/>
  <c r="AK177" i="55"/>
  <c r="AK176" i="55"/>
  <c r="AK175" i="55"/>
  <c r="AS174" i="55"/>
  <c r="AK172" i="55"/>
  <c r="AK171" i="55"/>
  <c r="AK170" i="55"/>
  <c r="AK168" i="55"/>
  <c r="AK167" i="55"/>
  <c r="AK166" i="55"/>
  <c r="AK164" i="55"/>
  <c r="AK163" i="55"/>
  <c r="AK162" i="55"/>
  <c r="AS161" i="55"/>
  <c r="AK159" i="55"/>
  <c r="AK158" i="55"/>
  <c r="AK157" i="55"/>
  <c r="AS156" i="55"/>
  <c r="AK155" i="55"/>
  <c r="AK154" i="55"/>
  <c r="AK153" i="55"/>
  <c r="AK152" i="55"/>
  <c r="AK151" i="55"/>
  <c r="AK148" i="55"/>
  <c r="AK147" i="55"/>
  <c r="AK146" i="55"/>
  <c r="AK144" i="55"/>
  <c r="AK143" i="55"/>
  <c r="AK142" i="55"/>
  <c r="AK140" i="55"/>
  <c r="AK139" i="55"/>
  <c r="AK138" i="55"/>
  <c r="AK136" i="55"/>
  <c r="AK135" i="55"/>
  <c r="AK134" i="55"/>
  <c r="AK131" i="55"/>
  <c r="AK130" i="55"/>
  <c r="AS129" i="55"/>
  <c r="AK129" i="55"/>
  <c r="AS128" i="55"/>
  <c r="AS127" i="55"/>
  <c r="AK127" i="55"/>
  <c r="AS126" i="55"/>
  <c r="AK126" i="55"/>
  <c r="AS125" i="55"/>
  <c r="AK125" i="55"/>
  <c r="B122" i="55"/>
  <c r="AG121" i="55"/>
  <c r="AJ222" i="55"/>
  <c r="Y121" i="55"/>
  <c r="AF222" i="55"/>
  <c r="Q121" i="55"/>
  <c r="AB222" i="55"/>
  <c r="AC112" i="55"/>
  <c r="AC111" i="55"/>
  <c r="AD114" i="55"/>
  <c r="M112" i="55"/>
  <c r="M111" i="55"/>
  <c r="N114" i="55"/>
  <c r="Y112" i="55"/>
  <c r="Y111" i="55"/>
  <c r="Z114" i="55"/>
  <c r="U112" i="55"/>
  <c r="U111" i="55"/>
  <c r="V114" i="55"/>
  <c r="Q112" i="55"/>
  <c r="Q111" i="55"/>
  <c r="R114" i="55"/>
  <c r="AN108" i="55"/>
  <c r="AK108" i="55"/>
  <c r="AL108" i="55"/>
  <c r="AG108" i="55"/>
  <c r="AK107" i="55"/>
  <c r="AL107" i="55"/>
  <c r="AG107" i="55"/>
  <c r="AK106" i="55"/>
  <c r="AL106" i="55"/>
  <c r="AG106" i="55"/>
  <c r="AN103" i="55"/>
  <c r="AK103" i="55"/>
  <c r="AL103" i="55"/>
  <c r="AG103" i="55"/>
  <c r="AK102" i="55"/>
  <c r="AL102" i="55"/>
  <c r="AG102" i="55"/>
  <c r="AK101" i="55"/>
  <c r="AL101" i="55"/>
  <c r="AG101" i="55"/>
  <c r="AK99" i="55"/>
  <c r="AL99" i="55"/>
  <c r="AG99" i="55"/>
  <c r="AK98" i="55"/>
  <c r="AL98" i="55"/>
  <c r="AG98" i="55"/>
  <c r="AK97" i="55"/>
  <c r="AL97" i="55"/>
  <c r="AG97" i="55"/>
  <c r="AN94" i="55"/>
  <c r="AK94" i="55"/>
  <c r="AL94" i="55"/>
  <c r="AG94" i="55"/>
  <c r="AK93" i="55"/>
  <c r="AL93" i="55"/>
  <c r="AG93" i="55"/>
  <c r="AN92" i="55"/>
  <c r="AM92" i="55"/>
  <c r="AK92" i="55"/>
  <c r="AL92" i="55"/>
  <c r="AG92" i="55"/>
  <c r="AN90" i="55"/>
  <c r="AK90" i="55"/>
  <c r="AL90" i="55"/>
  <c r="AG90" i="55"/>
  <c r="AK89" i="55"/>
  <c r="AL89" i="55"/>
  <c r="AG89" i="55"/>
  <c r="AN88" i="55"/>
  <c r="AM88" i="55"/>
  <c r="AK88" i="55"/>
  <c r="AL88" i="55"/>
  <c r="AG88" i="55"/>
  <c r="AN86" i="55"/>
  <c r="AK86" i="55"/>
  <c r="AL86" i="55"/>
  <c r="AG86" i="55"/>
  <c r="AN85" i="55"/>
  <c r="AM85" i="55"/>
  <c r="AK85" i="55"/>
  <c r="AL85" i="55"/>
  <c r="AG85" i="55"/>
  <c r="AK84" i="55"/>
  <c r="AL84" i="55"/>
  <c r="AG84" i="55"/>
  <c r="AK81" i="55"/>
  <c r="AL81" i="55"/>
  <c r="AG81" i="55"/>
  <c r="AK80" i="55"/>
  <c r="AL80" i="55"/>
  <c r="AG80" i="55"/>
  <c r="AK79" i="55"/>
  <c r="AL79" i="55"/>
  <c r="AG79" i="55"/>
  <c r="AK77" i="55"/>
  <c r="AL77" i="55"/>
  <c r="AG77" i="55"/>
  <c r="AK76" i="55"/>
  <c r="AL76" i="55"/>
  <c r="AG76" i="55"/>
  <c r="AK75" i="55"/>
  <c r="AL75" i="55"/>
  <c r="AG75" i="55"/>
  <c r="AK72" i="55"/>
  <c r="AL72" i="55"/>
  <c r="AG72" i="55"/>
  <c r="AK71" i="55"/>
  <c r="AL71" i="55"/>
  <c r="AG71" i="55"/>
  <c r="AK70" i="55"/>
  <c r="AL70" i="55"/>
  <c r="AG70" i="55"/>
  <c r="AK69" i="55"/>
  <c r="AL69" i="55"/>
  <c r="AG69" i="55"/>
  <c r="AN67" i="55"/>
  <c r="AK67" i="55"/>
  <c r="AL67" i="55"/>
  <c r="AG67" i="55"/>
  <c r="AK66" i="55"/>
  <c r="AL66" i="55"/>
  <c r="AG66" i="55"/>
  <c r="AK65" i="55"/>
  <c r="AL65" i="55"/>
  <c r="AG65" i="55"/>
  <c r="AK62" i="55"/>
  <c r="AL62" i="55"/>
  <c r="AG62" i="55"/>
  <c r="AK61" i="55"/>
  <c r="AL61" i="55"/>
  <c r="AG61" i="55"/>
  <c r="AK60" i="55"/>
  <c r="AL60" i="55"/>
  <c r="AG60" i="55"/>
  <c r="AK58" i="55"/>
  <c r="AL58" i="55"/>
  <c r="AG58" i="55"/>
  <c r="AK57" i="55"/>
  <c r="AL57" i="55"/>
  <c r="AG57" i="55"/>
  <c r="AK56" i="55"/>
  <c r="AL56" i="55"/>
  <c r="AG56" i="55"/>
  <c r="B52" i="55"/>
  <c r="Q51" i="55"/>
  <c r="M51" i="55"/>
  <c r="C240" i="56"/>
  <c r="O237" i="56"/>
  <c r="C237" i="56"/>
  <c r="AG207" i="56"/>
  <c r="AG206" i="56"/>
  <c r="AH210" i="56"/>
  <c r="U207" i="56"/>
  <c r="U206" i="56"/>
  <c r="V210" i="56"/>
  <c r="Q207" i="56"/>
  <c r="Q206" i="56"/>
  <c r="R210" i="56"/>
  <c r="AC207" i="56"/>
  <c r="AC206" i="56"/>
  <c r="AD210" i="56"/>
  <c r="Y207" i="56"/>
  <c r="Y206" i="56"/>
  <c r="Z210" i="56"/>
  <c r="M207" i="56"/>
  <c r="M206" i="56"/>
  <c r="N210" i="56"/>
  <c r="I207" i="56"/>
  <c r="I206" i="56"/>
  <c r="AK203" i="56"/>
  <c r="AK202" i="56"/>
  <c r="AK201" i="56"/>
  <c r="AK199" i="56"/>
  <c r="AK198" i="56"/>
  <c r="AK197" i="56"/>
  <c r="AK196" i="56"/>
  <c r="AK193" i="56"/>
  <c r="AK192" i="56"/>
  <c r="AK191" i="56"/>
  <c r="AK189" i="56"/>
  <c r="AK188" i="56"/>
  <c r="AK187" i="56"/>
  <c r="AK185" i="56"/>
  <c r="AK184" i="56"/>
  <c r="AK183" i="56"/>
  <c r="AK181" i="56"/>
  <c r="AK180" i="56"/>
  <c r="AK179" i="56"/>
  <c r="AK177" i="56"/>
  <c r="AK176" i="56"/>
  <c r="AK175" i="56"/>
  <c r="AS174" i="56"/>
  <c r="AK172" i="56"/>
  <c r="AK171" i="56"/>
  <c r="AK170" i="56"/>
  <c r="AK168" i="56"/>
  <c r="AK167" i="56"/>
  <c r="AK166" i="56"/>
  <c r="AK164" i="56"/>
  <c r="AK163" i="56"/>
  <c r="AK162" i="56"/>
  <c r="AS161" i="56"/>
  <c r="AK159" i="56"/>
  <c r="AK158" i="56"/>
  <c r="AK157" i="56"/>
  <c r="AS156" i="56"/>
  <c r="AK155" i="56"/>
  <c r="AK154" i="56"/>
  <c r="AK153" i="56"/>
  <c r="AK152" i="56"/>
  <c r="AK151" i="56"/>
  <c r="AK148" i="56"/>
  <c r="AK147" i="56"/>
  <c r="AK146" i="56"/>
  <c r="AK144" i="56"/>
  <c r="AK143" i="56"/>
  <c r="AK142" i="56"/>
  <c r="AK140" i="56"/>
  <c r="AK139" i="56"/>
  <c r="AK138" i="56"/>
  <c r="AK136" i="56"/>
  <c r="AK135" i="56"/>
  <c r="AK134" i="56"/>
  <c r="AK131" i="56"/>
  <c r="AK130" i="56"/>
  <c r="AS129" i="56"/>
  <c r="AK129" i="56"/>
  <c r="AS128" i="56"/>
  <c r="AS127" i="56"/>
  <c r="AK127" i="56"/>
  <c r="AS126" i="56"/>
  <c r="AK126" i="56"/>
  <c r="AS125" i="56"/>
  <c r="AK125" i="56"/>
  <c r="B122" i="56"/>
  <c r="AG121" i="56"/>
  <c r="AJ222" i="56"/>
  <c r="Y121" i="56"/>
  <c r="AF222" i="56"/>
  <c r="Q121" i="56"/>
  <c r="AB222" i="56"/>
  <c r="AC112" i="56"/>
  <c r="AC111" i="56"/>
  <c r="AD114" i="56"/>
  <c r="M112" i="56"/>
  <c r="M111" i="56"/>
  <c r="N114" i="56"/>
  <c r="Y112" i="56"/>
  <c r="Y111" i="56"/>
  <c r="Z114" i="56"/>
  <c r="U112" i="56"/>
  <c r="U111" i="56"/>
  <c r="V114" i="56"/>
  <c r="Q112" i="56"/>
  <c r="Q111" i="56"/>
  <c r="R114" i="56"/>
  <c r="AN108" i="56"/>
  <c r="AK108" i="56"/>
  <c r="AL108" i="56"/>
  <c r="AG108" i="56"/>
  <c r="AK107" i="56"/>
  <c r="AL107" i="56"/>
  <c r="AG107" i="56"/>
  <c r="AK106" i="56"/>
  <c r="AL106" i="56"/>
  <c r="AG106" i="56"/>
  <c r="AN103" i="56"/>
  <c r="AK103" i="56"/>
  <c r="AL103" i="56"/>
  <c r="AG103" i="56"/>
  <c r="AK102" i="56"/>
  <c r="AL102" i="56"/>
  <c r="AG102" i="56"/>
  <c r="AK101" i="56"/>
  <c r="AL101" i="56"/>
  <c r="AG101" i="56"/>
  <c r="AK99" i="56"/>
  <c r="AL99" i="56"/>
  <c r="AG99" i="56"/>
  <c r="AK98" i="56"/>
  <c r="AL98" i="56"/>
  <c r="AG98" i="56"/>
  <c r="AK97" i="56"/>
  <c r="AL97" i="56"/>
  <c r="AG97" i="56"/>
  <c r="AN94" i="56"/>
  <c r="AK94" i="56"/>
  <c r="AL94" i="56"/>
  <c r="AG94" i="56"/>
  <c r="AK93" i="56"/>
  <c r="AL93" i="56"/>
  <c r="AG93" i="56"/>
  <c r="AN92" i="56"/>
  <c r="AM92" i="56"/>
  <c r="AK92" i="56"/>
  <c r="AL92" i="56"/>
  <c r="AG92" i="56"/>
  <c r="AN90" i="56"/>
  <c r="AK90" i="56"/>
  <c r="AL90" i="56"/>
  <c r="AG90" i="56"/>
  <c r="AK89" i="56"/>
  <c r="AL89" i="56"/>
  <c r="AG89" i="56"/>
  <c r="AN88" i="56"/>
  <c r="AM88" i="56"/>
  <c r="AK88" i="56"/>
  <c r="AL88" i="56"/>
  <c r="AG88" i="56"/>
  <c r="AN86" i="56"/>
  <c r="AK86" i="56"/>
  <c r="AL86" i="56"/>
  <c r="AG86" i="56"/>
  <c r="AN85" i="56"/>
  <c r="AM85" i="56"/>
  <c r="AK85" i="56"/>
  <c r="AL85" i="56"/>
  <c r="AG85" i="56"/>
  <c r="AK84" i="56"/>
  <c r="AL84" i="56"/>
  <c r="AG84" i="56"/>
  <c r="AK81" i="56"/>
  <c r="AL81" i="56"/>
  <c r="AG81" i="56"/>
  <c r="AK80" i="56"/>
  <c r="AL80" i="56"/>
  <c r="AG80" i="56"/>
  <c r="AK79" i="56"/>
  <c r="AL79" i="56"/>
  <c r="AG79" i="56"/>
  <c r="AK77" i="56"/>
  <c r="AL77" i="56"/>
  <c r="AG77" i="56"/>
  <c r="AK76" i="56"/>
  <c r="AL76" i="56"/>
  <c r="AG76" i="56"/>
  <c r="AK75" i="56"/>
  <c r="AL75" i="56"/>
  <c r="AG75" i="56"/>
  <c r="AK72" i="56"/>
  <c r="AL72" i="56"/>
  <c r="AG72" i="56"/>
  <c r="AK71" i="56"/>
  <c r="AL71" i="56"/>
  <c r="AG71" i="56"/>
  <c r="AK70" i="56"/>
  <c r="AL70" i="56"/>
  <c r="AG70" i="56"/>
  <c r="AK69" i="56"/>
  <c r="AL69" i="56"/>
  <c r="AG69" i="56"/>
  <c r="AN67" i="56"/>
  <c r="AK67" i="56"/>
  <c r="AL67" i="56"/>
  <c r="AG67" i="56"/>
  <c r="AK66" i="56"/>
  <c r="AL66" i="56"/>
  <c r="AG66" i="56"/>
  <c r="AK65" i="56"/>
  <c r="AL65" i="56"/>
  <c r="AG65" i="56"/>
  <c r="AK62" i="56"/>
  <c r="AL62" i="56"/>
  <c r="AG62" i="56"/>
  <c r="AK61" i="56"/>
  <c r="AL61" i="56"/>
  <c r="AG61" i="56"/>
  <c r="AK60" i="56"/>
  <c r="AL60" i="56"/>
  <c r="AG60" i="56"/>
  <c r="AK58" i="56"/>
  <c r="AL58" i="56"/>
  <c r="AG58" i="56"/>
  <c r="AK57" i="56"/>
  <c r="AL57" i="56"/>
  <c r="AG57" i="56"/>
  <c r="AK56" i="56"/>
  <c r="AL56" i="56"/>
  <c r="AG56" i="56"/>
  <c r="B52" i="56"/>
  <c r="Q51" i="56"/>
  <c r="M51" i="56"/>
  <c r="C240" i="57"/>
  <c r="O237" i="57"/>
  <c r="C237" i="57"/>
  <c r="AG207" i="57"/>
  <c r="AG206" i="57"/>
  <c r="AH210" i="57"/>
  <c r="U207" i="57"/>
  <c r="U206" i="57"/>
  <c r="V210" i="57"/>
  <c r="Q207" i="57"/>
  <c r="Q206" i="57"/>
  <c r="R210" i="57"/>
  <c r="AC207" i="57"/>
  <c r="AC206" i="57"/>
  <c r="AD210" i="57"/>
  <c r="Y207" i="57"/>
  <c r="Y206" i="57"/>
  <c r="Z210" i="57"/>
  <c r="M207" i="57"/>
  <c r="M206" i="57"/>
  <c r="N210" i="57"/>
  <c r="I207" i="57"/>
  <c r="I206" i="57"/>
  <c r="AK203" i="57"/>
  <c r="AK202" i="57"/>
  <c r="AK201" i="57"/>
  <c r="AK199" i="57"/>
  <c r="AK198" i="57"/>
  <c r="AK197" i="57"/>
  <c r="AK196" i="57"/>
  <c r="AK193" i="57"/>
  <c r="AK192" i="57"/>
  <c r="AK191" i="57"/>
  <c r="AK189" i="57"/>
  <c r="AK188" i="57"/>
  <c r="AK187" i="57"/>
  <c r="AK185" i="57"/>
  <c r="AK184" i="57"/>
  <c r="AK183" i="57"/>
  <c r="AK181" i="57"/>
  <c r="AK180" i="57"/>
  <c r="AK179" i="57"/>
  <c r="AK177" i="57"/>
  <c r="AK176" i="57"/>
  <c r="AK175" i="57"/>
  <c r="AS174" i="57"/>
  <c r="AK172" i="57"/>
  <c r="AK171" i="57"/>
  <c r="AK170" i="57"/>
  <c r="AK168" i="57"/>
  <c r="AK167" i="57"/>
  <c r="AK166" i="57"/>
  <c r="AK164" i="57"/>
  <c r="AK163" i="57"/>
  <c r="AK162" i="57"/>
  <c r="AS161" i="57"/>
  <c r="AK159" i="57"/>
  <c r="AK158" i="57"/>
  <c r="AK157" i="57"/>
  <c r="AS156" i="57"/>
  <c r="AK155" i="57"/>
  <c r="AK154" i="57"/>
  <c r="AK153" i="57"/>
  <c r="AK152" i="57"/>
  <c r="AK151" i="57"/>
  <c r="AK148" i="57"/>
  <c r="AK147" i="57"/>
  <c r="AK146" i="57"/>
  <c r="AK144" i="57"/>
  <c r="AK143" i="57"/>
  <c r="AK142" i="57"/>
  <c r="AK140" i="57"/>
  <c r="AK139" i="57"/>
  <c r="AK138" i="57"/>
  <c r="AK136" i="57"/>
  <c r="AK135" i="57"/>
  <c r="AK134" i="57"/>
  <c r="AK131" i="57"/>
  <c r="AK130" i="57"/>
  <c r="AS129" i="57"/>
  <c r="AK129" i="57"/>
  <c r="AS128" i="57"/>
  <c r="AS127" i="57"/>
  <c r="AK127" i="57"/>
  <c r="AS126" i="57"/>
  <c r="AK126" i="57"/>
  <c r="AS125" i="57"/>
  <c r="AK125" i="57"/>
  <c r="B122" i="57"/>
  <c r="AG121" i="57"/>
  <c r="AJ222" i="57"/>
  <c r="Y121" i="57"/>
  <c r="AF222" i="57"/>
  <c r="Q121" i="57"/>
  <c r="AB222" i="57"/>
  <c r="AC112" i="57"/>
  <c r="AC111" i="57"/>
  <c r="AD114" i="57"/>
  <c r="Q112" i="57"/>
  <c r="Q111" i="57"/>
  <c r="R114" i="57"/>
  <c r="M112" i="57"/>
  <c r="M111" i="57"/>
  <c r="N114" i="57"/>
  <c r="Y112" i="57"/>
  <c r="Y111" i="57"/>
  <c r="Z114" i="57"/>
  <c r="U112" i="57"/>
  <c r="U111" i="57"/>
  <c r="V114" i="57"/>
  <c r="AN108" i="57"/>
  <c r="AK108" i="57"/>
  <c r="AL108" i="57"/>
  <c r="AG108" i="57"/>
  <c r="AK107" i="57"/>
  <c r="AL107" i="57"/>
  <c r="AG107" i="57"/>
  <c r="AK106" i="57"/>
  <c r="AL106" i="57"/>
  <c r="AG106" i="57"/>
  <c r="AN103" i="57"/>
  <c r="AK103" i="57"/>
  <c r="AL103" i="57"/>
  <c r="AG103" i="57"/>
  <c r="AK102" i="57"/>
  <c r="AL102" i="57"/>
  <c r="AG102" i="57"/>
  <c r="AK101" i="57"/>
  <c r="AL101" i="57"/>
  <c r="AG101" i="57"/>
  <c r="AK99" i="57"/>
  <c r="AL99" i="57"/>
  <c r="AG99" i="57"/>
  <c r="AK98" i="57"/>
  <c r="AL98" i="57"/>
  <c r="AG98" i="57"/>
  <c r="AK97" i="57"/>
  <c r="AL97" i="57"/>
  <c r="AG97" i="57"/>
  <c r="AN94" i="57"/>
  <c r="AK94" i="57"/>
  <c r="AL94" i="57"/>
  <c r="AG94" i="57"/>
  <c r="AK93" i="57"/>
  <c r="AL93" i="57"/>
  <c r="AG93" i="57"/>
  <c r="AN92" i="57"/>
  <c r="AM92" i="57"/>
  <c r="AK92" i="57"/>
  <c r="AL92" i="57"/>
  <c r="AG92" i="57"/>
  <c r="AN90" i="57"/>
  <c r="AK90" i="57"/>
  <c r="AL90" i="57"/>
  <c r="AG90" i="57"/>
  <c r="AK89" i="57"/>
  <c r="AL89" i="57"/>
  <c r="AG89" i="57"/>
  <c r="AN88" i="57"/>
  <c r="AM88" i="57"/>
  <c r="AK88" i="57"/>
  <c r="AL88" i="57"/>
  <c r="AG88" i="57"/>
  <c r="AN86" i="57"/>
  <c r="AK86" i="57"/>
  <c r="AL86" i="57"/>
  <c r="AG86" i="57"/>
  <c r="AN85" i="57"/>
  <c r="AM85" i="57"/>
  <c r="AK85" i="57"/>
  <c r="AL85" i="57"/>
  <c r="AG85" i="57"/>
  <c r="AK84" i="57"/>
  <c r="AL84" i="57"/>
  <c r="AG84" i="57"/>
  <c r="AK81" i="57"/>
  <c r="AL81" i="57"/>
  <c r="AG81" i="57"/>
  <c r="AK80" i="57"/>
  <c r="AL80" i="57"/>
  <c r="AG80" i="57"/>
  <c r="AK79" i="57"/>
  <c r="AL79" i="57"/>
  <c r="AG79" i="57"/>
  <c r="AK77" i="57"/>
  <c r="AL77" i="57"/>
  <c r="AG77" i="57"/>
  <c r="AK76" i="57"/>
  <c r="AL76" i="57"/>
  <c r="AG76" i="57"/>
  <c r="AK75" i="57"/>
  <c r="AL75" i="57"/>
  <c r="AG75" i="57"/>
  <c r="AK72" i="57"/>
  <c r="AL72" i="57"/>
  <c r="AG72" i="57"/>
  <c r="AK71" i="57"/>
  <c r="AL71" i="57"/>
  <c r="AG71" i="57"/>
  <c r="AK70" i="57"/>
  <c r="AL70" i="57"/>
  <c r="AG70" i="57"/>
  <c r="AK69" i="57"/>
  <c r="AL69" i="57"/>
  <c r="AG69" i="57"/>
  <c r="AN67" i="57"/>
  <c r="AK67" i="57"/>
  <c r="AL67" i="57"/>
  <c r="AG67" i="57"/>
  <c r="AK66" i="57"/>
  <c r="AL66" i="57"/>
  <c r="AG66" i="57"/>
  <c r="AK65" i="57"/>
  <c r="AL65" i="57"/>
  <c r="AG65" i="57"/>
  <c r="AK62" i="57"/>
  <c r="AL62" i="57"/>
  <c r="AG62" i="57"/>
  <c r="AK61" i="57"/>
  <c r="AL61" i="57"/>
  <c r="AG61" i="57"/>
  <c r="AK60" i="57"/>
  <c r="AL60" i="57"/>
  <c r="AG60" i="57"/>
  <c r="AK58" i="57"/>
  <c r="AL58" i="57"/>
  <c r="AG58" i="57"/>
  <c r="AK57" i="57"/>
  <c r="AL57" i="57"/>
  <c r="AG57" i="57"/>
  <c r="AK56" i="57"/>
  <c r="AL56" i="57"/>
  <c r="AG56" i="57"/>
  <c r="B52" i="57"/>
  <c r="Q51" i="57"/>
  <c r="M51" i="57"/>
  <c r="C240" i="58"/>
  <c r="O237" i="58"/>
  <c r="C237" i="58"/>
  <c r="AG207" i="58"/>
  <c r="AG206" i="58"/>
  <c r="AH210" i="58"/>
  <c r="Q207" i="58"/>
  <c r="Q206" i="58"/>
  <c r="R210" i="58"/>
  <c r="M207" i="58"/>
  <c r="M206" i="58"/>
  <c r="N210" i="58"/>
  <c r="AC207" i="58"/>
  <c r="AC206" i="58"/>
  <c r="AD210" i="58"/>
  <c r="Y207" i="58"/>
  <c r="Y206" i="58"/>
  <c r="Z210" i="58"/>
  <c r="U207" i="58"/>
  <c r="U206" i="58"/>
  <c r="V210" i="58"/>
  <c r="I207" i="58"/>
  <c r="I206" i="58"/>
  <c r="AK203" i="58"/>
  <c r="AK202" i="58"/>
  <c r="AK201" i="58"/>
  <c r="AK199" i="58"/>
  <c r="AK198" i="58"/>
  <c r="AK197" i="58"/>
  <c r="AK196" i="58"/>
  <c r="AK193" i="58"/>
  <c r="AK192" i="58"/>
  <c r="AK191" i="58"/>
  <c r="AK189" i="58"/>
  <c r="AK188" i="58"/>
  <c r="AK187" i="58"/>
  <c r="AK185" i="58"/>
  <c r="AK184" i="58"/>
  <c r="AK183" i="58"/>
  <c r="AK181" i="58"/>
  <c r="AK180" i="58"/>
  <c r="AK179" i="58"/>
  <c r="AK177" i="58"/>
  <c r="AK176" i="58"/>
  <c r="AK175" i="58"/>
  <c r="AS174" i="58"/>
  <c r="AK172" i="58"/>
  <c r="AK171" i="58"/>
  <c r="AK170" i="58"/>
  <c r="AK168" i="58"/>
  <c r="AK167" i="58"/>
  <c r="AK166" i="58"/>
  <c r="AK164" i="58"/>
  <c r="AK163" i="58"/>
  <c r="AK162" i="58"/>
  <c r="AS161" i="58"/>
  <c r="AK159" i="58"/>
  <c r="AK158" i="58"/>
  <c r="AK157" i="58"/>
  <c r="AS156" i="58"/>
  <c r="AK155" i="58"/>
  <c r="AK154" i="58"/>
  <c r="AK153" i="58"/>
  <c r="AK152" i="58"/>
  <c r="AK151" i="58"/>
  <c r="AK148" i="58"/>
  <c r="AK147" i="58"/>
  <c r="AK146" i="58"/>
  <c r="AK144" i="58"/>
  <c r="AK143" i="58"/>
  <c r="AK142" i="58"/>
  <c r="AK140" i="58"/>
  <c r="AK139" i="58"/>
  <c r="AK138" i="58"/>
  <c r="AK136" i="58"/>
  <c r="AK135" i="58"/>
  <c r="AK134" i="58"/>
  <c r="AK131" i="58"/>
  <c r="AK130" i="58"/>
  <c r="AS129" i="58"/>
  <c r="AK129" i="58"/>
  <c r="AS128" i="58"/>
  <c r="AS127" i="58"/>
  <c r="AK127" i="58"/>
  <c r="AS126" i="58"/>
  <c r="AK126" i="58"/>
  <c r="AS125" i="58"/>
  <c r="AK125" i="58"/>
  <c r="B122" i="58"/>
  <c r="AG121" i="58"/>
  <c r="AJ222" i="58"/>
  <c r="Y121" i="58"/>
  <c r="AF222" i="58"/>
  <c r="Q121" i="58"/>
  <c r="AB222" i="58"/>
  <c r="AC112" i="58"/>
  <c r="AC111" i="58"/>
  <c r="AD114" i="58"/>
  <c r="U112" i="58"/>
  <c r="U111" i="58"/>
  <c r="V114" i="58"/>
  <c r="M112" i="58"/>
  <c r="M111" i="58"/>
  <c r="N114" i="58"/>
  <c r="Y112" i="58"/>
  <c r="Y111" i="58"/>
  <c r="Z114" i="58"/>
  <c r="Q112" i="58"/>
  <c r="Q111" i="58"/>
  <c r="R114" i="58"/>
  <c r="AN108" i="58"/>
  <c r="AK108" i="58"/>
  <c r="AL108" i="58"/>
  <c r="AG108" i="58"/>
  <c r="AK107" i="58"/>
  <c r="AL107" i="58"/>
  <c r="AG107" i="58"/>
  <c r="AK106" i="58"/>
  <c r="AL106" i="58"/>
  <c r="AG106" i="58"/>
  <c r="AN103" i="58"/>
  <c r="AK103" i="58"/>
  <c r="AL103" i="58"/>
  <c r="AG103" i="58"/>
  <c r="AK102" i="58"/>
  <c r="AL102" i="58"/>
  <c r="AG102" i="58"/>
  <c r="AK101" i="58"/>
  <c r="AL101" i="58"/>
  <c r="AG101" i="58"/>
  <c r="AK99" i="58"/>
  <c r="AL99" i="58"/>
  <c r="AG99" i="58"/>
  <c r="AK98" i="58"/>
  <c r="AL98" i="58"/>
  <c r="AG98" i="58"/>
  <c r="AK97" i="58"/>
  <c r="AL97" i="58"/>
  <c r="AG97" i="58"/>
  <c r="AN94" i="58"/>
  <c r="AK94" i="58"/>
  <c r="AL94" i="58"/>
  <c r="AG94" i="58"/>
  <c r="AK93" i="58"/>
  <c r="AL93" i="58"/>
  <c r="AG93" i="58"/>
  <c r="AN92" i="58"/>
  <c r="AM92" i="58"/>
  <c r="AK92" i="58"/>
  <c r="AL92" i="58"/>
  <c r="AG92" i="58"/>
  <c r="AN90" i="58"/>
  <c r="AK90" i="58"/>
  <c r="AL90" i="58"/>
  <c r="AG90" i="58"/>
  <c r="AK89" i="58"/>
  <c r="AL89" i="58"/>
  <c r="AG89" i="58"/>
  <c r="AN88" i="58"/>
  <c r="AM88" i="58"/>
  <c r="AK88" i="58"/>
  <c r="AL88" i="58"/>
  <c r="AG88" i="58"/>
  <c r="AN86" i="58"/>
  <c r="AK86" i="58"/>
  <c r="AL86" i="58"/>
  <c r="AG86" i="58"/>
  <c r="AN85" i="58"/>
  <c r="AM85" i="58"/>
  <c r="AK85" i="58"/>
  <c r="AL85" i="58"/>
  <c r="AG85" i="58"/>
  <c r="AK84" i="58"/>
  <c r="AL84" i="58"/>
  <c r="AG84" i="58"/>
  <c r="AK81" i="58"/>
  <c r="AL81" i="58"/>
  <c r="AG81" i="58"/>
  <c r="AK80" i="58"/>
  <c r="AL80" i="58"/>
  <c r="AG80" i="58"/>
  <c r="AK79" i="58"/>
  <c r="AL79" i="58"/>
  <c r="AG79" i="58"/>
  <c r="AK77" i="58"/>
  <c r="AL77" i="58"/>
  <c r="AG77" i="58"/>
  <c r="AK76" i="58"/>
  <c r="AL76" i="58"/>
  <c r="AG76" i="58"/>
  <c r="AK75" i="58"/>
  <c r="AL75" i="58"/>
  <c r="AG75" i="58"/>
  <c r="AK72" i="58"/>
  <c r="AL72" i="58"/>
  <c r="AG72" i="58"/>
  <c r="AK71" i="58"/>
  <c r="AL71" i="58"/>
  <c r="AG71" i="58"/>
  <c r="AK70" i="58"/>
  <c r="AL70" i="58"/>
  <c r="AG70" i="58"/>
  <c r="AK69" i="58"/>
  <c r="AL69" i="58"/>
  <c r="AG69" i="58"/>
  <c r="AN67" i="58"/>
  <c r="AK67" i="58"/>
  <c r="AL67" i="58"/>
  <c r="AG67" i="58"/>
  <c r="AK66" i="58"/>
  <c r="AL66" i="58"/>
  <c r="AG66" i="58"/>
  <c r="AK65" i="58"/>
  <c r="AL65" i="58"/>
  <c r="AG65" i="58"/>
  <c r="AK62" i="58"/>
  <c r="AL62" i="58"/>
  <c r="AG62" i="58"/>
  <c r="AK61" i="58"/>
  <c r="AL61" i="58"/>
  <c r="AG61" i="58"/>
  <c r="AK60" i="58"/>
  <c r="AL60" i="58"/>
  <c r="AG60" i="58"/>
  <c r="AK58" i="58"/>
  <c r="AL58" i="58"/>
  <c r="AG58" i="58"/>
  <c r="AK57" i="58"/>
  <c r="AL57" i="58"/>
  <c r="AG57" i="58"/>
  <c r="AK56" i="58"/>
  <c r="AL56" i="58"/>
  <c r="AG56" i="58"/>
  <c r="B52" i="58"/>
  <c r="Q51" i="58"/>
  <c r="M51" i="58"/>
  <c r="C240" i="48"/>
  <c r="O237" i="48"/>
  <c r="C237" i="48"/>
  <c r="Y121" i="48"/>
  <c r="AF222" i="48"/>
  <c r="AG207" i="48"/>
  <c r="AG206" i="48"/>
  <c r="AH210" i="48"/>
  <c r="AC207" i="48"/>
  <c r="AC206" i="48"/>
  <c r="AD210" i="48"/>
  <c r="Q207" i="48"/>
  <c r="Q206" i="48"/>
  <c r="R210" i="48"/>
  <c r="M207" i="48"/>
  <c r="M206" i="48"/>
  <c r="N210" i="48"/>
  <c r="Y207" i="48"/>
  <c r="Y206" i="48"/>
  <c r="Z210" i="48"/>
  <c r="U207" i="48"/>
  <c r="U206" i="48"/>
  <c r="V210" i="48"/>
  <c r="I207" i="48"/>
  <c r="I206" i="48"/>
  <c r="AK203" i="48"/>
  <c r="AK202" i="48"/>
  <c r="AK201" i="48"/>
  <c r="AK199" i="48"/>
  <c r="AK198" i="48"/>
  <c r="AK197" i="48"/>
  <c r="AK196" i="48"/>
  <c r="AK193" i="48"/>
  <c r="AK192" i="48"/>
  <c r="AK191" i="48"/>
  <c r="AK189" i="48"/>
  <c r="AK188" i="48"/>
  <c r="AK187" i="48"/>
  <c r="AK185" i="48"/>
  <c r="AK184" i="48"/>
  <c r="AK183" i="48"/>
  <c r="AK181" i="48"/>
  <c r="AK180" i="48"/>
  <c r="AK179" i="48"/>
  <c r="AK177" i="48"/>
  <c r="AK176" i="48"/>
  <c r="AK175" i="48"/>
  <c r="AS174" i="48"/>
  <c r="AK172" i="48"/>
  <c r="AK171" i="48"/>
  <c r="AK170" i="48"/>
  <c r="AK168" i="48"/>
  <c r="AK167" i="48"/>
  <c r="AK166" i="48"/>
  <c r="AK164" i="48"/>
  <c r="AK163" i="48"/>
  <c r="AK162" i="48"/>
  <c r="AS161" i="48"/>
  <c r="AK159" i="48"/>
  <c r="AK158" i="48"/>
  <c r="AK157" i="48"/>
  <c r="AS156" i="48"/>
  <c r="AK155" i="48"/>
  <c r="AK154" i="48"/>
  <c r="AK153" i="48"/>
  <c r="AK152" i="48"/>
  <c r="AK151" i="48"/>
  <c r="AK148" i="48"/>
  <c r="AK147" i="48"/>
  <c r="AK146" i="48"/>
  <c r="AK144" i="48"/>
  <c r="AK143" i="48"/>
  <c r="AK142" i="48"/>
  <c r="AK140" i="48"/>
  <c r="AK139" i="48"/>
  <c r="AK138" i="48"/>
  <c r="AK136" i="48"/>
  <c r="AK135" i="48"/>
  <c r="AK134" i="48"/>
  <c r="AK131" i="48"/>
  <c r="AK130" i="48"/>
  <c r="AS129" i="48"/>
  <c r="AK129" i="48"/>
  <c r="AS128" i="48"/>
  <c r="AS127" i="48"/>
  <c r="AK127" i="48"/>
  <c r="AS126" i="48"/>
  <c r="AK126" i="48"/>
  <c r="AS125" i="48"/>
  <c r="AK125" i="48"/>
  <c r="B122" i="48"/>
  <c r="AG121" i="48"/>
  <c r="AJ222" i="48"/>
  <c r="Q121" i="48"/>
  <c r="AB222" i="48"/>
  <c r="AC112" i="48"/>
  <c r="AC111" i="48"/>
  <c r="AD114" i="48"/>
  <c r="U112" i="48"/>
  <c r="U111" i="48"/>
  <c r="V114" i="48"/>
  <c r="M112" i="48"/>
  <c r="M111" i="48"/>
  <c r="N114" i="48"/>
  <c r="Y112" i="48"/>
  <c r="Y111" i="48"/>
  <c r="Z114" i="48"/>
  <c r="Q112" i="48"/>
  <c r="Q111" i="48"/>
  <c r="R114" i="48"/>
  <c r="AN108" i="48"/>
  <c r="AK108" i="48"/>
  <c r="AL108" i="48"/>
  <c r="AG108" i="48"/>
  <c r="AK107" i="48"/>
  <c r="AL107" i="48"/>
  <c r="AG107" i="48"/>
  <c r="AK106" i="48"/>
  <c r="AL106" i="48"/>
  <c r="AG106" i="48"/>
  <c r="AN103" i="48"/>
  <c r="AK103" i="48"/>
  <c r="AL103" i="48"/>
  <c r="AG103" i="48"/>
  <c r="AK102" i="48"/>
  <c r="AL102" i="48"/>
  <c r="AG102" i="48"/>
  <c r="AK101" i="48"/>
  <c r="AL101" i="48"/>
  <c r="AG101" i="48"/>
  <c r="AK99" i="48"/>
  <c r="AL99" i="48"/>
  <c r="AG99" i="48"/>
  <c r="AK98" i="48"/>
  <c r="AL98" i="48"/>
  <c r="AG98" i="48"/>
  <c r="AK97" i="48"/>
  <c r="AL97" i="48"/>
  <c r="AG97" i="48"/>
  <c r="AN94" i="48"/>
  <c r="AK94" i="48"/>
  <c r="AL94" i="48"/>
  <c r="AG94" i="48"/>
  <c r="AK93" i="48"/>
  <c r="AL93" i="48"/>
  <c r="AG93" i="48"/>
  <c r="AN92" i="48"/>
  <c r="AM92" i="48"/>
  <c r="AK92" i="48"/>
  <c r="AL92" i="48"/>
  <c r="AG92" i="48"/>
  <c r="AN90" i="48"/>
  <c r="AK90" i="48"/>
  <c r="AL90" i="48"/>
  <c r="AG90" i="48"/>
  <c r="AK89" i="48"/>
  <c r="AL89" i="48"/>
  <c r="AG89" i="48"/>
  <c r="AN88" i="48"/>
  <c r="AM88" i="48"/>
  <c r="AK88" i="48"/>
  <c r="AL88" i="48"/>
  <c r="AG88" i="48"/>
  <c r="AN86" i="48"/>
  <c r="AK86" i="48"/>
  <c r="AL86" i="48"/>
  <c r="AG86" i="48"/>
  <c r="AN85" i="48"/>
  <c r="AM85" i="48"/>
  <c r="AK85" i="48"/>
  <c r="AL85" i="48"/>
  <c r="AG85" i="48"/>
  <c r="AK84" i="48"/>
  <c r="AL84" i="48"/>
  <c r="AG84" i="48"/>
  <c r="AK81" i="48"/>
  <c r="AL81" i="48"/>
  <c r="AG81" i="48"/>
  <c r="AK80" i="48"/>
  <c r="AL80" i="48"/>
  <c r="AG80" i="48"/>
  <c r="AK79" i="48"/>
  <c r="AL79" i="48"/>
  <c r="AG79" i="48"/>
  <c r="AK77" i="48"/>
  <c r="AL77" i="48"/>
  <c r="AG77" i="48"/>
  <c r="AK76" i="48"/>
  <c r="AL76" i="48"/>
  <c r="AG76" i="48"/>
  <c r="AK75" i="48"/>
  <c r="AL75" i="48"/>
  <c r="AG75" i="48"/>
  <c r="AK72" i="48"/>
  <c r="AL72" i="48"/>
  <c r="AG72" i="48"/>
  <c r="AK71" i="48"/>
  <c r="AL71" i="48"/>
  <c r="AG71" i="48"/>
  <c r="AK70" i="48"/>
  <c r="AL70" i="48"/>
  <c r="AG70" i="48"/>
  <c r="AK69" i="48"/>
  <c r="AL69" i="48"/>
  <c r="AG69" i="48"/>
  <c r="AN67" i="48"/>
  <c r="AK67" i="48"/>
  <c r="AL67" i="48"/>
  <c r="AG67" i="48"/>
  <c r="AK66" i="48"/>
  <c r="AL66" i="48"/>
  <c r="AG66" i="48"/>
  <c r="AK65" i="48"/>
  <c r="AL65" i="48"/>
  <c r="AG65" i="48"/>
  <c r="AK62" i="48"/>
  <c r="AL62" i="48"/>
  <c r="AG62" i="48"/>
  <c r="AK61" i="48"/>
  <c r="AL61" i="48"/>
  <c r="AG61" i="48"/>
  <c r="AK60" i="48"/>
  <c r="AL60" i="48"/>
  <c r="AG60" i="48"/>
  <c r="AK58" i="48"/>
  <c r="AL58" i="48"/>
  <c r="AG58" i="48"/>
  <c r="AK57" i="48"/>
  <c r="AL57" i="48"/>
  <c r="AG57" i="48"/>
  <c r="AK56" i="48"/>
  <c r="AL56" i="48"/>
  <c r="AG56" i="48"/>
  <c r="B52" i="48"/>
  <c r="Q51" i="48"/>
  <c r="M51" i="48"/>
  <c r="AC111" i="60"/>
  <c r="Y111" i="60"/>
  <c r="Q111" i="60"/>
  <c r="M111" i="60"/>
  <c r="AG206" i="60"/>
  <c r="AC206" i="60"/>
  <c r="Y206" i="60"/>
  <c r="U206" i="60"/>
  <c r="Q206" i="60"/>
  <c r="M206" i="60"/>
  <c r="AS176" i="60"/>
  <c r="AT176" i="60"/>
  <c r="AK176" i="60"/>
  <c r="AS139" i="60"/>
  <c r="AT139" i="60"/>
  <c r="AK139" i="60"/>
  <c r="AS140" i="60"/>
  <c r="AT140" i="60"/>
  <c r="AU140" i="60"/>
  <c r="AK137" i="60"/>
  <c r="AU144" i="60"/>
  <c r="AK141" i="60"/>
  <c r="AM81" i="60"/>
  <c r="AK80" i="60"/>
  <c r="AL80" i="60"/>
  <c r="AG80" i="60"/>
  <c r="AM62" i="60"/>
  <c r="AG59" i="60"/>
  <c r="AK61" i="60"/>
  <c r="AL61" i="60"/>
  <c r="AK62" i="60"/>
  <c r="AL62" i="60"/>
  <c r="AG62" i="60"/>
  <c r="AK6" i="5"/>
  <c r="AH6" i="5"/>
  <c r="AE6" i="5"/>
  <c r="AB6" i="5"/>
  <c r="Y6" i="5"/>
  <c r="V6" i="5"/>
  <c r="S6" i="5"/>
  <c r="P6" i="5"/>
  <c r="J6" i="5"/>
  <c r="M6" i="5"/>
  <c r="D6" i="5"/>
  <c r="G6" i="5"/>
  <c r="AH4" i="48"/>
  <c r="L4" i="49"/>
  <c r="L231" i="49"/>
  <c r="L4" i="50"/>
  <c r="L231" i="50"/>
  <c r="L4" i="51"/>
  <c r="L231" i="51"/>
  <c r="L4" i="52"/>
  <c r="L231" i="52"/>
  <c r="L4" i="53"/>
  <c r="L231" i="53"/>
  <c r="L4" i="54"/>
  <c r="L231" i="54"/>
  <c r="L4" i="55"/>
  <c r="L231" i="55"/>
  <c r="L4" i="56"/>
  <c r="L231" i="56"/>
  <c r="L4" i="57"/>
  <c r="L231" i="57"/>
  <c r="L4" i="58"/>
  <c r="L231" i="58"/>
  <c r="L4" i="48"/>
  <c r="L231" i="48"/>
  <c r="L4" i="60"/>
  <c r="O13" i="18"/>
  <c r="J13" i="18"/>
  <c r="I13" i="18"/>
  <c r="H13" i="18"/>
  <c r="G13" i="18"/>
  <c r="F13" i="18"/>
  <c r="AE22" i="18"/>
  <c r="E222" i="60"/>
  <c r="Z13" i="18"/>
  <c r="R13" i="18"/>
  <c r="AE13" i="18"/>
  <c r="AE14" i="18"/>
  <c r="AE15" i="18"/>
  <c r="AE16" i="18"/>
  <c r="AE17" i="18"/>
  <c r="AE18" i="18"/>
  <c r="AE19" i="18"/>
  <c r="AE20" i="18"/>
  <c r="AE21" i="18"/>
  <c r="AE23" i="18"/>
  <c r="AE24" i="18"/>
  <c r="AF22" i="18"/>
  <c r="AF19" i="18"/>
  <c r="AC17" i="18"/>
  <c r="AF23" i="18"/>
  <c r="AA13" i="18"/>
  <c r="V13" i="18"/>
  <c r="AS203" i="60"/>
  <c r="AT203" i="60"/>
  <c r="AK203" i="60"/>
  <c r="AS202" i="60"/>
  <c r="AS201" i="60"/>
  <c r="AT201" i="60"/>
  <c r="AK201" i="60"/>
  <c r="AS199" i="60"/>
  <c r="AT199" i="60"/>
  <c r="AK199" i="60"/>
  <c r="AS198" i="60"/>
  <c r="AT198" i="60"/>
  <c r="AK198" i="60"/>
  <c r="AS197" i="60"/>
  <c r="AT197" i="60"/>
  <c r="AK197" i="60"/>
  <c r="AS196" i="60"/>
  <c r="AS193" i="60"/>
  <c r="AT193" i="60"/>
  <c r="AK193" i="60"/>
  <c r="AS192" i="60"/>
  <c r="AS191" i="60"/>
  <c r="AT191" i="60"/>
  <c r="AK191" i="60"/>
  <c r="AS189" i="60"/>
  <c r="AT189" i="60"/>
  <c r="AK189" i="60"/>
  <c r="AS188" i="60"/>
  <c r="AT188" i="60"/>
  <c r="AK188" i="60"/>
  <c r="AS187" i="60"/>
  <c r="AT187" i="60"/>
  <c r="AK187" i="60"/>
  <c r="AS185" i="60"/>
  <c r="AT185" i="60"/>
  <c r="AK185" i="60"/>
  <c r="AS184" i="60"/>
  <c r="AT184" i="60"/>
  <c r="AK184" i="60"/>
  <c r="AS183" i="60"/>
  <c r="AS181" i="60"/>
  <c r="AT181" i="60"/>
  <c r="AK181" i="60"/>
  <c r="AS180" i="60"/>
  <c r="AS179" i="60"/>
  <c r="AT179" i="60"/>
  <c r="AK179" i="60"/>
  <c r="AS177" i="60"/>
  <c r="AT177" i="60"/>
  <c r="AK177" i="60"/>
  <c r="AS175" i="60"/>
  <c r="AT175" i="60"/>
  <c r="AK175" i="60"/>
  <c r="D33" i="5"/>
  <c r="D32" i="5"/>
  <c r="D35" i="5"/>
  <c r="D19" i="5"/>
  <c r="D18" i="5"/>
  <c r="D17" i="5"/>
  <c r="D16" i="5"/>
  <c r="D15" i="5"/>
  <c r="D14" i="5"/>
  <c r="D13" i="5"/>
  <c r="D12" i="5"/>
  <c r="D11" i="5"/>
  <c r="D10" i="5"/>
  <c r="D9" i="5"/>
  <c r="D8" i="5"/>
  <c r="S47" i="59"/>
  <c r="R47" i="59"/>
  <c r="S46" i="59"/>
  <c r="R46" i="59"/>
  <c r="S45" i="59"/>
  <c r="R45" i="59"/>
  <c r="S44" i="59"/>
  <c r="R44" i="59"/>
  <c r="S43" i="59"/>
  <c r="R43" i="59"/>
  <c r="S42" i="59"/>
  <c r="R42" i="59"/>
  <c r="S41" i="59"/>
  <c r="R41" i="59"/>
  <c r="S40" i="59"/>
  <c r="R40" i="59"/>
  <c r="S39" i="59"/>
  <c r="R39" i="59"/>
  <c r="S38" i="59"/>
  <c r="R38" i="59"/>
  <c r="S37" i="59"/>
  <c r="R37" i="59"/>
  <c r="S36" i="59"/>
  <c r="R36" i="59"/>
  <c r="S35" i="59"/>
  <c r="R35" i="59"/>
  <c r="S34" i="59"/>
  <c r="R34" i="59"/>
  <c r="S33" i="59"/>
  <c r="R33" i="59"/>
  <c r="S32" i="59"/>
  <c r="R32" i="59"/>
  <c r="S31" i="59"/>
  <c r="R31" i="59"/>
  <c r="S30" i="59"/>
  <c r="R30" i="59"/>
  <c r="S29" i="59"/>
  <c r="R29" i="59"/>
  <c r="S28" i="59"/>
  <c r="R28" i="59"/>
  <c r="S27" i="59"/>
  <c r="R27" i="59"/>
  <c r="S26" i="59"/>
  <c r="R26" i="59"/>
  <c r="S25" i="59"/>
  <c r="R25" i="59"/>
  <c r="S24" i="59"/>
  <c r="R24" i="59"/>
  <c r="S23" i="59"/>
  <c r="R23" i="59"/>
  <c r="S22" i="59"/>
  <c r="R22" i="59"/>
  <c r="S21" i="59"/>
  <c r="R21" i="59"/>
  <c r="S20" i="59"/>
  <c r="R20" i="59"/>
  <c r="S19" i="59"/>
  <c r="R19" i="59"/>
  <c r="S18" i="59"/>
  <c r="R18" i="59"/>
  <c r="S17" i="59"/>
  <c r="R17" i="59"/>
  <c r="S16" i="59"/>
  <c r="R16" i="59"/>
  <c r="S15" i="59"/>
  <c r="R15" i="59"/>
  <c r="AH43" i="60"/>
  <c r="K13" i="18"/>
  <c r="F4" i="58"/>
  <c r="C122" i="58"/>
  <c r="F4" i="57"/>
  <c r="F231" i="57"/>
  <c r="F4" i="56"/>
  <c r="F231" i="56"/>
  <c r="F4" i="55"/>
  <c r="C52" i="55"/>
  <c r="F4" i="54"/>
  <c r="F231" i="54"/>
  <c r="F4" i="53"/>
  <c r="F231" i="53"/>
  <c r="F4" i="52"/>
  <c r="C122" i="52"/>
  <c r="F4" i="51"/>
  <c r="F231" i="51"/>
  <c r="F4" i="50"/>
  <c r="C52" i="50"/>
  <c r="F4" i="48"/>
  <c r="C52" i="48"/>
  <c r="F4" i="49"/>
  <c r="F231" i="49"/>
  <c r="AC41" i="58"/>
  <c r="AE41" i="58"/>
  <c r="AD43" i="58"/>
  <c r="Y41" i="58"/>
  <c r="AA41" i="58"/>
  <c r="Z43" i="58"/>
  <c r="Q41" i="58"/>
  <c r="S41" i="58"/>
  <c r="R43" i="58"/>
  <c r="W41" i="58"/>
  <c r="U41" i="58"/>
  <c r="V43" i="58"/>
  <c r="O41" i="58"/>
  <c r="M41" i="58"/>
  <c r="N43" i="58"/>
  <c r="AK39" i="58"/>
  <c r="AL39" i="58"/>
  <c r="AG39" i="58"/>
  <c r="AK38" i="58"/>
  <c r="AL38" i="58"/>
  <c r="AG38" i="58"/>
  <c r="AK37" i="58"/>
  <c r="AL37" i="58"/>
  <c r="AG37" i="58"/>
  <c r="AK36" i="58"/>
  <c r="AL36" i="58"/>
  <c r="AG36" i="58"/>
  <c r="AK35" i="58"/>
  <c r="AL35" i="58"/>
  <c r="AG35" i="58"/>
  <c r="AK34" i="58"/>
  <c r="AL34" i="58"/>
  <c r="AG34" i="58"/>
  <c r="AK33" i="58"/>
  <c r="AL33" i="58"/>
  <c r="AG33" i="58"/>
  <c r="AK32" i="58"/>
  <c r="AL32" i="58"/>
  <c r="AG32" i="58"/>
  <c r="AK31" i="58"/>
  <c r="AL31" i="58"/>
  <c r="AG31" i="58"/>
  <c r="AK30" i="58"/>
  <c r="AL30" i="58"/>
  <c r="AG30" i="58"/>
  <c r="AK29" i="58"/>
  <c r="AL29" i="58"/>
  <c r="AG29" i="58"/>
  <c r="C4" i="58"/>
  <c r="C231" i="58"/>
  <c r="Y41" i="57"/>
  <c r="AA41" i="57"/>
  <c r="Z43" i="57"/>
  <c r="Q41" i="57"/>
  <c r="S41" i="57"/>
  <c r="R43" i="57"/>
  <c r="AE41" i="57"/>
  <c r="AC41" i="57"/>
  <c r="AD43" i="57"/>
  <c r="W41" i="57"/>
  <c r="U41" i="57"/>
  <c r="V43" i="57"/>
  <c r="O41" i="57"/>
  <c r="M41" i="57"/>
  <c r="N43" i="57"/>
  <c r="AK39" i="57"/>
  <c r="AL39" i="57"/>
  <c r="AG39" i="57"/>
  <c r="AK38" i="57"/>
  <c r="AL38" i="57"/>
  <c r="AG38" i="57"/>
  <c r="AK37" i="57"/>
  <c r="AL37" i="57"/>
  <c r="AG37" i="57"/>
  <c r="AK36" i="57"/>
  <c r="AL36" i="57"/>
  <c r="AG36" i="57"/>
  <c r="AK35" i="57"/>
  <c r="AL35" i="57"/>
  <c r="AG35" i="57"/>
  <c r="AK34" i="57"/>
  <c r="AL34" i="57"/>
  <c r="AG34" i="57"/>
  <c r="AK33" i="57"/>
  <c r="AL33" i="57"/>
  <c r="AG33" i="57"/>
  <c r="AK32" i="57"/>
  <c r="AL32" i="57"/>
  <c r="AG32" i="57"/>
  <c r="AK31" i="57"/>
  <c r="AL31" i="57"/>
  <c r="AG31" i="57"/>
  <c r="AK30" i="57"/>
  <c r="AL30" i="57"/>
  <c r="AG30" i="57"/>
  <c r="AK29" i="57"/>
  <c r="AL29" i="57"/>
  <c r="AG29" i="57"/>
  <c r="C4" i="57"/>
  <c r="C231" i="57"/>
  <c r="Y41" i="56"/>
  <c r="AA41" i="56"/>
  <c r="Z43" i="56"/>
  <c r="Q41" i="56"/>
  <c r="S41" i="56"/>
  <c r="R43" i="56"/>
  <c r="AE41" i="56"/>
  <c r="AC41" i="56"/>
  <c r="AD43" i="56"/>
  <c r="W41" i="56"/>
  <c r="U41" i="56"/>
  <c r="V43" i="56"/>
  <c r="O41" i="56"/>
  <c r="M41" i="56"/>
  <c r="N43" i="56"/>
  <c r="AK39" i="56"/>
  <c r="AL39" i="56"/>
  <c r="AG39" i="56"/>
  <c r="AK38" i="56"/>
  <c r="AL38" i="56"/>
  <c r="AG38" i="56"/>
  <c r="AK37" i="56"/>
  <c r="AL37" i="56"/>
  <c r="AG37" i="56"/>
  <c r="AK36" i="56"/>
  <c r="AL36" i="56"/>
  <c r="AG36" i="56"/>
  <c r="AK35" i="56"/>
  <c r="AL35" i="56"/>
  <c r="AG35" i="56"/>
  <c r="AK34" i="56"/>
  <c r="AL34" i="56"/>
  <c r="AG34" i="56"/>
  <c r="AK33" i="56"/>
  <c r="AL33" i="56"/>
  <c r="AG33" i="56"/>
  <c r="AK32" i="56"/>
  <c r="AL32" i="56"/>
  <c r="AG32" i="56"/>
  <c r="AK31" i="56"/>
  <c r="AL31" i="56"/>
  <c r="AG31" i="56"/>
  <c r="AK30" i="56"/>
  <c r="AL30" i="56"/>
  <c r="AG30" i="56"/>
  <c r="AK29" i="56"/>
  <c r="AL29" i="56"/>
  <c r="AG29" i="56"/>
  <c r="C4" i="56"/>
  <c r="C231" i="56"/>
  <c r="Y41" i="55"/>
  <c r="AA41" i="55"/>
  <c r="Z43" i="55"/>
  <c r="Q41" i="55"/>
  <c r="S41" i="55"/>
  <c r="R43" i="55"/>
  <c r="AE41" i="55"/>
  <c r="AC41" i="55"/>
  <c r="AD43" i="55"/>
  <c r="W41" i="55"/>
  <c r="U41" i="55"/>
  <c r="V43" i="55"/>
  <c r="O41" i="55"/>
  <c r="M41" i="55"/>
  <c r="N43" i="55"/>
  <c r="AK39" i="55"/>
  <c r="AL39" i="55"/>
  <c r="AG39" i="55"/>
  <c r="AK38" i="55"/>
  <c r="AL38" i="55"/>
  <c r="AG38" i="55"/>
  <c r="AK37" i="55"/>
  <c r="AL37" i="55"/>
  <c r="AG37" i="55"/>
  <c r="AK36" i="55"/>
  <c r="AL36" i="55"/>
  <c r="AG36" i="55"/>
  <c r="AK35" i="55"/>
  <c r="AL35" i="55"/>
  <c r="AG35" i="55"/>
  <c r="AK34" i="55"/>
  <c r="AL34" i="55"/>
  <c r="AG34" i="55"/>
  <c r="AK33" i="55"/>
  <c r="AL33" i="55"/>
  <c r="AG33" i="55"/>
  <c r="AK32" i="55"/>
  <c r="AL32" i="55"/>
  <c r="AG32" i="55"/>
  <c r="AK31" i="55"/>
  <c r="AL31" i="55"/>
  <c r="AG31" i="55"/>
  <c r="AK30" i="55"/>
  <c r="AL30" i="55"/>
  <c r="AG30" i="55"/>
  <c r="AK29" i="55"/>
  <c r="AL29" i="55"/>
  <c r="AG29" i="55"/>
  <c r="C4" i="55"/>
  <c r="C231" i="55"/>
  <c r="AC41" i="54"/>
  <c r="AE41" i="54"/>
  <c r="AD43" i="54"/>
  <c r="Y41" i="54"/>
  <c r="AA41" i="54"/>
  <c r="Z43" i="54"/>
  <c r="Q41" i="54"/>
  <c r="S41" i="54"/>
  <c r="R43" i="54"/>
  <c r="W41" i="54"/>
  <c r="U41" i="54"/>
  <c r="V43" i="54"/>
  <c r="O41" i="54"/>
  <c r="M41" i="54"/>
  <c r="N43" i="54"/>
  <c r="AK39" i="54"/>
  <c r="AL39" i="54"/>
  <c r="AG39" i="54"/>
  <c r="AK38" i="54"/>
  <c r="AL38" i="54"/>
  <c r="AG38" i="54"/>
  <c r="AK37" i="54"/>
  <c r="AL37" i="54"/>
  <c r="AG37" i="54"/>
  <c r="AK36" i="54"/>
  <c r="AL36" i="54"/>
  <c r="AG36" i="54"/>
  <c r="AK35" i="54"/>
  <c r="AL35" i="54"/>
  <c r="AG35" i="54"/>
  <c r="AK34" i="54"/>
  <c r="AL34" i="54"/>
  <c r="AG34" i="54"/>
  <c r="AK33" i="54"/>
  <c r="AL33" i="54"/>
  <c r="AG33" i="54"/>
  <c r="AK32" i="54"/>
  <c r="AL32" i="54"/>
  <c r="AG32" i="54"/>
  <c r="AK31" i="54"/>
  <c r="AL31" i="54"/>
  <c r="AG31" i="54"/>
  <c r="AK30" i="54"/>
  <c r="AL30" i="54"/>
  <c r="AG30" i="54"/>
  <c r="AK29" i="54"/>
  <c r="AL29" i="54"/>
  <c r="AG29" i="54"/>
  <c r="C4" i="54"/>
  <c r="C231" i="54"/>
  <c r="Y41" i="53"/>
  <c r="AA41" i="53"/>
  <c r="Z43" i="53"/>
  <c r="Q41" i="53"/>
  <c r="S41" i="53"/>
  <c r="R43" i="53"/>
  <c r="AE41" i="53"/>
  <c r="AC41" i="53"/>
  <c r="AD43" i="53"/>
  <c r="W41" i="53"/>
  <c r="U41" i="53"/>
  <c r="V43" i="53"/>
  <c r="O41" i="53"/>
  <c r="M41" i="53"/>
  <c r="N43" i="53"/>
  <c r="AK39" i="53"/>
  <c r="AL39" i="53"/>
  <c r="AG39" i="53"/>
  <c r="AK38" i="53"/>
  <c r="AL38" i="53"/>
  <c r="AG38" i="53"/>
  <c r="AK37" i="53"/>
  <c r="AL37" i="53"/>
  <c r="AG37" i="53"/>
  <c r="AK36" i="53"/>
  <c r="AL36" i="53"/>
  <c r="AG36" i="53"/>
  <c r="AK35" i="53"/>
  <c r="AL35" i="53"/>
  <c r="AG35" i="53"/>
  <c r="AK34" i="53"/>
  <c r="AL34" i="53"/>
  <c r="AG34" i="53"/>
  <c r="AK33" i="53"/>
  <c r="AL33" i="53"/>
  <c r="AG33" i="53"/>
  <c r="AK32" i="53"/>
  <c r="AL32" i="53"/>
  <c r="AG32" i="53"/>
  <c r="AK31" i="53"/>
  <c r="AL31" i="53"/>
  <c r="AG31" i="53"/>
  <c r="AK30" i="53"/>
  <c r="AL30" i="53"/>
  <c r="AG30" i="53"/>
  <c r="AK29" i="53"/>
  <c r="AL29" i="53"/>
  <c r="AG29" i="53"/>
  <c r="C4" i="53"/>
  <c r="C231" i="53"/>
  <c r="AC41" i="52"/>
  <c r="AE41" i="52"/>
  <c r="AD43" i="52"/>
  <c r="Y41" i="52"/>
  <c r="AA41" i="52"/>
  <c r="Z43" i="52"/>
  <c r="W41" i="52"/>
  <c r="U41" i="52"/>
  <c r="V43" i="52"/>
  <c r="S41" i="52"/>
  <c r="Q41" i="52"/>
  <c r="R43" i="52"/>
  <c r="O41" i="52"/>
  <c r="M41" i="52"/>
  <c r="N43" i="52"/>
  <c r="AK39" i="52"/>
  <c r="AL39" i="52"/>
  <c r="AG39" i="52"/>
  <c r="AK38" i="52"/>
  <c r="AL38" i="52"/>
  <c r="AG38" i="52"/>
  <c r="AK37" i="52"/>
  <c r="AL37" i="52"/>
  <c r="AG37" i="52"/>
  <c r="AK36" i="52"/>
  <c r="AL36" i="52"/>
  <c r="AG36" i="52"/>
  <c r="AK35" i="52"/>
  <c r="AL35" i="52"/>
  <c r="AG35" i="52"/>
  <c r="AK34" i="52"/>
  <c r="AL34" i="52"/>
  <c r="AG34" i="52"/>
  <c r="AK33" i="52"/>
  <c r="AL33" i="52"/>
  <c r="AG33" i="52"/>
  <c r="AK32" i="52"/>
  <c r="AL32" i="52"/>
  <c r="AG32" i="52"/>
  <c r="AK31" i="52"/>
  <c r="AL31" i="52"/>
  <c r="AG31" i="52"/>
  <c r="AK30" i="52"/>
  <c r="AL30" i="52"/>
  <c r="AG30" i="52"/>
  <c r="AK29" i="52"/>
  <c r="AL29" i="52"/>
  <c r="AG29" i="52"/>
  <c r="C26" i="52"/>
  <c r="C4" i="52"/>
  <c r="C231" i="52"/>
  <c r="Y41" i="51"/>
  <c r="AA41" i="51"/>
  <c r="Z43" i="51"/>
  <c r="Q41" i="51"/>
  <c r="S41" i="51"/>
  <c r="R43" i="51"/>
  <c r="AE41" i="51"/>
  <c r="AC41" i="51"/>
  <c r="AD43" i="51"/>
  <c r="W41" i="51"/>
  <c r="U41" i="51"/>
  <c r="V43" i="51"/>
  <c r="O41" i="51"/>
  <c r="M41" i="51"/>
  <c r="N43" i="51"/>
  <c r="AK39" i="51"/>
  <c r="AL39" i="51"/>
  <c r="AG39" i="51"/>
  <c r="AK38" i="51"/>
  <c r="AL38" i="51"/>
  <c r="AG38" i="51"/>
  <c r="AK37" i="51"/>
  <c r="AL37" i="51"/>
  <c r="AG37" i="51"/>
  <c r="AK36" i="51"/>
  <c r="AL36" i="51"/>
  <c r="AG36" i="51"/>
  <c r="AK35" i="51"/>
  <c r="AL35" i="51"/>
  <c r="AG35" i="51"/>
  <c r="AK34" i="51"/>
  <c r="AL34" i="51"/>
  <c r="AG34" i="51"/>
  <c r="AK33" i="51"/>
  <c r="AL33" i="51"/>
  <c r="AG33" i="51"/>
  <c r="AK32" i="51"/>
  <c r="AL32" i="51"/>
  <c r="AG32" i="51"/>
  <c r="AK31" i="51"/>
  <c r="AL31" i="51"/>
  <c r="AG31" i="51"/>
  <c r="AK30" i="51"/>
  <c r="AL30" i="51"/>
  <c r="AG30" i="51"/>
  <c r="AK29" i="51"/>
  <c r="AL29" i="51"/>
  <c r="AG29" i="51"/>
  <c r="C4" i="51"/>
  <c r="C231" i="51"/>
  <c r="Y41" i="50"/>
  <c r="AA41" i="50"/>
  <c r="Z43" i="50"/>
  <c r="Q41" i="50"/>
  <c r="S41" i="50"/>
  <c r="R43" i="50"/>
  <c r="AE41" i="50"/>
  <c r="AC41" i="50"/>
  <c r="AD43" i="50"/>
  <c r="W41" i="50"/>
  <c r="U41" i="50"/>
  <c r="V43" i="50"/>
  <c r="O41" i="50"/>
  <c r="M41" i="50"/>
  <c r="N43" i="50"/>
  <c r="AK39" i="50"/>
  <c r="AL39" i="50"/>
  <c r="AG39" i="50"/>
  <c r="AK38" i="50"/>
  <c r="AL38" i="50"/>
  <c r="AG38" i="50"/>
  <c r="AK37" i="50"/>
  <c r="AL37" i="50"/>
  <c r="AG37" i="50"/>
  <c r="AK36" i="50"/>
  <c r="AL36" i="50"/>
  <c r="AG36" i="50"/>
  <c r="AK35" i="50"/>
  <c r="AL35" i="50"/>
  <c r="AG35" i="50"/>
  <c r="AK34" i="50"/>
  <c r="AL34" i="50"/>
  <c r="AG34" i="50"/>
  <c r="AK33" i="50"/>
  <c r="AL33" i="50"/>
  <c r="AG33" i="50"/>
  <c r="AK32" i="50"/>
  <c r="AL32" i="50"/>
  <c r="AG32" i="50"/>
  <c r="AK31" i="50"/>
  <c r="AL31" i="50"/>
  <c r="AG31" i="50"/>
  <c r="AK30" i="50"/>
  <c r="AL30" i="50"/>
  <c r="AG30" i="50"/>
  <c r="AK29" i="50"/>
  <c r="AL29" i="50"/>
  <c r="AG29" i="50"/>
  <c r="C4" i="50"/>
  <c r="C231" i="50"/>
  <c r="Y41" i="49"/>
  <c r="AA41" i="49"/>
  <c r="Z43" i="49"/>
  <c r="Q41" i="49"/>
  <c r="S41" i="49"/>
  <c r="R43" i="49"/>
  <c r="AE41" i="49"/>
  <c r="AC41" i="49"/>
  <c r="AD43" i="49"/>
  <c r="W41" i="49"/>
  <c r="U41" i="49"/>
  <c r="V43" i="49"/>
  <c r="O41" i="49"/>
  <c r="M41" i="49"/>
  <c r="N43" i="49"/>
  <c r="AK39" i="49"/>
  <c r="AL39" i="49"/>
  <c r="AG39" i="49"/>
  <c r="AK38" i="49"/>
  <c r="AL38" i="49"/>
  <c r="AG38" i="49"/>
  <c r="AK37" i="49"/>
  <c r="AL37" i="49"/>
  <c r="AG37" i="49"/>
  <c r="AK36" i="49"/>
  <c r="AL36" i="49"/>
  <c r="AG36" i="49"/>
  <c r="AK35" i="49"/>
  <c r="AL35" i="49"/>
  <c r="AG35" i="49"/>
  <c r="AK34" i="49"/>
  <c r="AL34" i="49"/>
  <c r="AG34" i="49"/>
  <c r="AK33" i="49"/>
  <c r="AL33" i="49"/>
  <c r="AG33" i="49"/>
  <c r="AK32" i="49"/>
  <c r="AL32" i="49"/>
  <c r="AG32" i="49"/>
  <c r="AK31" i="49"/>
  <c r="AL31" i="49"/>
  <c r="AG31" i="49"/>
  <c r="AK30" i="49"/>
  <c r="AL30" i="49"/>
  <c r="AG30" i="49"/>
  <c r="AK29" i="49"/>
  <c r="AL29" i="49"/>
  <c r="AG29" i="49"/>
  <c r="C4" i="49"/>
  <c r="C231" i="49"/>
  <c r="Y41" i="48"/>
  <c r="AA41" i="48"/>
  <c r="Z43" i="48"/>
  <c r="Q41" i="48"/>
  <c r="S41" i="48"/>
  <c r="R43" i="48"/>
  <c r="AE41" i="48"/>
  <c r="AC41" i="48"/>
  <c r="AD43" i="48"/>
  <c r="W41" i="48"/>
  <c r="U41" i="48"/>
  <c r="V43" i="48"/>
  <c r="O41" i="48"/>
  <c r="M41" i="48"/>
  <c r="N43" i="48"/>
  <c r="AK39" i="48"/>
  <c r="AL39" i="48"/>
  <c r="AG39" i="48"/>
  <c r="AK38" i="48"/>
  <c r="AL38" i="48"/>
  <c r="AG38" i="48"/>
  <c r="AK37" i="48"/>
  <c r="AL37" i="48"/>
  <c r="AG37" i="48"/>
  <c r="AK36" i="48"/>
  <c r="AL36" i="48"/>
  <c r="AG36" i="48"/>
  <c r="AK35" i="48"/>
  <c r="AL35" i="48"/>
  <c r="AG35" i="48"/>
  <c r="AK34" i="48"/>
  <c r="AL34" i="48"/>
  <c r="AG34" i="48"/>
  <c r="AK33" i="48"/>
  <c r="AL33" i="48"/>
  <c r="AG33" i="48"/>
  <c r="AK32" i="48"/>
  <c r="AL32" i="48"/>
  <c r="AG32" i="48"/>
  <c r="AK31" i="48"/>
  <c r="AL31" i="48"/>
  <c r="AG31" i="48"/>
  <c r="AK30" i="48"/>
  <c r="AL30" i="48"/>
  <c r="AG30" i="48"/>
  <c r="AK29" i="48"/>
  <c r="AL29" i="48"/>
  <c r="AG29" i="48"/>
  <c r="C4" i="48"/>
  <c r="C231" i="48"/>
  <c r="C4" i="60"/>
  <c r="AU203" i="60"/>
  <c r="AK200" i="60"/>
  <c r="AU199" i="60"/>
  <c r="AK195" i="60"/>
  <c r="AU193" i="60"/>
  <c r="AK190" i="60"/>
  <c r="AU189" i="60"/>
  <c r="AK186" i="60"/>
  <c r="AU185" i="60"/>
  <c r="AK182" i="60"/>
  <c r="AK174" i="60"/>
  <c r="AU172" i="60"/>
  <c r="AK169" i="60"/>
  <c r="AU168" i="60"/>
  <c r="AK165" i="60"/>
  <c r="AU164" i="60"/>
  <c r="AK161" i="60"/>
  <c r="AU159" i="60"/>
  <c r="AK156" i="60"/>
  <c r="AU155" i="60"/>
  <c r="AK150" i="60"/>
  <c r="AU148" i="60"/>
  <c r="AK145" i="60"/>
  <c r="AU136" i="60"/>
  <c r="AK133" i="60"/>
  <c r="AU131" i="60"/>
  <c r="AK128" i="60"/>
  <c r="AU127" i="60"/>
  <c r="AK124" i="60"/>
  <c r="E39" i="5"/>
  <c r="E43" i="5"/>
  <c r="E42" i="5"/>
  <c r="E41" i="5"/>
  <c r="E40" i="5"/>
  <c r="E38" i="5"/>
  <c r="E37" i="5"/>
  <c r="E36" i="5"/>
  <c r="E35" i="5"/>
  <c r="E34" i="5"/>
  <c r="E33" i="5"/>
  <c r="E32" i="5"/>
  <c r="E31" i="5"/>
  <c r="E30" i="5"/>
  <c r="E29" i="5"/>
  <c r="E28" i="5"/>
  <c r="E27" i="5"/>
  <c r="D43" i="5"/>
  <c r="D42" i="5"/>
  <c r="D41" i="5"/>
  <c r="D40" i="5"/>
  <c r="D39" i="5"/>
  <c r="D38" i="5"/>
  <c r="D37" i="5"/>
  <c r="D36" i="5"/>
  <c r="D34" i="5"/>
  <c r="D31" i="5"/>
  <c r="D30" i="5"/>
  <c r="D29" i="5"/>
  <c r="D28" i="5"/>
  <c r="E26" i="5"/>
  <c r="D27" i="5"/>
  <c r="D26" i="5"/>
  <c r="I23" i="5"/>
  <c r="L23" i="5"/>
  <c r="O23" i="5"/>
  <c r="R23" i="5"/>
  <c r="U23" i="5"/>
  <c r="X23" i="5"/>
  <c r="AA23" i="5"/>
  <c r="AD23" i="5"/>
  <c r="AG23" i="5"/>
  <c r="AJ23" i="5"/>
  <c r="AM23" i="5"/>
  <c r="I44" i="5"/>
  <c r="L44" i="5"/>
  <c r="O44" i="5"/>
  <c r="R44" i="5"/>
  <c r="U44" i="5"/>
  <c r="X44" i="5"/>
  <c r="AA44" i="5"/>
  <c r="AD44" i="5"/>
  <c r="AG44" i="5"/>
  <c r="AJ44" i="5"/>
  <c r="AM44" i="5"/>
  <c r="I20" i="5"/>
  <c r="L20" i="5"/>
  <c r="O20" i="5"/>
  <c r="R20" i="5"/>
  <c r="U20" i="5"/>
  <c r="X20" i="5"/>
  <c r="AA20" i="5"/>
  <c r="AD20" i="5"/>
  <c r="AG20" i="5"/>
  <c r="AJ20" i="5"/>
  <c r="AM20" i="5"/>
  <c r="I45" i="5"/>
  <c r="L45" i="5"/>
  <c r="O45" i="5"/>
  <c r="R45" i="5"/>
  <c r="U45" i="5"/>
  <c r="X45" i="5"/>
  <c r="AA45" i="5"/>
  <c r="AD45" i="5"/>
  <c r="AG45" i="5"/>
  <c r="AJ45" i="5"/>
  <c r="AM45" i="5"/>
  <c r="I21" i="5"/>
  <c r="L21" i="5"/>
  <c r="O21" i="5"/>
  <c r="R21" i="5"/>
  <c r="U21" i="5"/>
  <c r="X21" i="5"/>
  <c r="AA21" i="5"/>
  <c r="AD21" i="5"/>
  <c r="AG21" i="5"/>
  <c r="AJ21" i="5"/>
  <c r="AM21" i="5"/>
  <c r="I46" i="5"/>
  <c r="L46" i="5"/>
  <c r="O46" i="5"/>
  <c r="R46" i="5"/>
  <c r="U46" i="5"/>
  <c r="X46" i="5"/>
  <c r="AA46" i="5"/>
  <c r="AD46" i="5"/>
  <c r="AG46" i="5"/>
  <c r="AJ46" i="5"/>
  <c r="AM46" i="5"/>
  <c r="C122" i="48"/>
  <c r="F231" i="58"/>
  <c r="C52" i="57"/>
  <c r="C122" i="55"/>
  <c r="F231" i="55"/>
  <c r="C52" i="54"/>
  <c r="F231" i="52"/>
  <c r="C52" i="51"/>
  <c r="C122" i="49"/>
  <c r="F231" i="48"/>
  <c r="C52" i="58"/>
  <c r="C122" i="56"/>
  <c r="C122" i="51"/>
  <c r="C122" i="50"/>
  <c r="F231" i="50"/>
  <c r="C52" i="49"/>
  <c r="C122" i="57"/>
  <c r="C52" i="56"/>
  <c r="C122" i="54"/>
  <c r="C52" i="53"/>
  <c r="C122" i="53"/>
  <c r="C52" i="52"/>
  <c r="AD24" i="18"/>
  <c r="AD20" i="18"/>
  <c r="AC19" i="18"/>
  <c r="AC23" i="18"/>
  <c r="AH4" i="51"/>
  <c r="AH4" i="53"/>
  <c r="AH4" i="50"/>
  <c r="AH4" i="58"/>
  <c r="AH4" i="57"/>
  <c r="AH4" i="52"/>
  <c r="AH4" i="55"/>
  <c r="AH4" i="56"/>
  <c r="AH4" i="49"/>
  <c r="AH4" i="60"/>
  <c r="J26" i="18"/>
  <c r="F26" i="18"/>
  <c r="K26" i="18"/>
  <c r="AB20" i="18"/>
  <c r="AF20" i="18"/>
  <c r="AF21" i="18"/>
  <c r="AC14" i="18"/>
  <c r="AC15" i="18"/>
  <c r="AD17" i="18"/>
  <c r="AD18" i="18"/>
  <c r="AD19" i="18"/>
  <c r="AC22" i="18"/>
  <c r="AD23" i="18"/>
  <c r="AC16" i="18"/>
  <c r="G26" i="18"/>
  <c r="H26" i="18"/>
  <c r="AB24" i="18"/>
  <c r="AF24" i="18"/>
  <c r="I26" i="18"/>
  <c r="AB17" i="18"/>
  <c r="AB16" i="18"/>
  <c r="AF17" i="18"/>
  <c r="AB21" i="18"/>
  <c r="AB19" i="18"/>
  <c r="AB23" i="18"/>
  <c r="AD16" i="18"/>
  <c r="AC18" i="18"/>
  <c r="AC21" i="18"/>
  <c r="AB22" i="18"/>
  <c r="AD22" i="18"/>
  <c r="AD14" i="18"/>
  <c r="AC20" i="18"/>
  <c r="AD21" i="18"/>
  <c r="AC24" i="18"/>
  <c r="AB18" i="18"/>
  <c r="AB14" i="18"/>
  <c r="AD15" i="18"/>
  <c r="AB15" i="18"/>
  <c r="AT202" i="60"/>
  <c r="AK202" i="60"/>
  <c r="AT196" i="60"/>
  <c r="AK196" i="60"/>
  <c r="AT192" i="60"/>
  <c r="AK192" i="60"/>
  <c r="AT183" i="60"/>
  <c r="AK183" i="60"/>
  <c r="AT180" i="60"/>
  <c r="AK180" i="60"/>
  <c r="C26" i="58"/>
  <c r="C26" i="57"/>
  <c r="C26" i="56"/>
  <c r="C26" i="55"/>
  <c r="C26" i="54"/>
  <c r="C26" i="53"/>
  <c r="C26" i="51"/>
  <c r="C26" i="50"/>
  <c r="C26" i="49"/>
  <c r="C26" i="48"/>
  <c r="M51" i="60"/>
  <c r="AH4" i="54"/>
  <c r="F29" i="5"/>
  <c r="F42" i="5"/>
  <c r="F37" i="5"/>
  <c r="F32" i="5"/>
  <c r="F43" i="5"/>
  <c r="F41" i="5"/>
  <c r="F40" i="5"/>
  <c r="F39" i="5"/>
  <c r="F38" i="5"/>
  <c r="F36" i="5"/>
  <c r="F35" i="5"/>
  <c r="F34" i="5"/>
  <c r="F33" i="5"/>
  <c r="F31" i="5"/>
  <c r="F30" i="5"/>
  <c r="F28" i="5"/>
  <c r="F27" i="5"/>
  <c r="F26" i="5"/>
  <c r="AS172" i="60"/>
  <c r="AT172" i="60"/>
  <c r="AK172" i="60"/>
  <c r="AS171" i="60"/>
  <c r="AT171" i="60"/>
  <c r="AK171" i="60"/>
  <c r="AS170" i="60"/>
  <c r="AT170" i="60"/>
  <c r="AK170" i="60"/>
  <c r="AS168" i="60"/>
  <c r="AT168" i="60"/>
  <c r="AK168" i="60"/>
  <c r="AS167" i="60"/>
  <c r="AT167" i="60"/>
  <c r="AK167" i="60"/>
  <c r="AS166" i="60"/>
  <c r="AT166" i="60"/>
  <c r="AK166" i="60"/>
  <c r="AS164" i="60"/>
  <c r="AT164" i="60"/>
  <c r="AK164" i="60"/>
  <c r="AS163" i="60"/>
  <c r="AT163" i="60"/>
  <c r="AK163" i="60"/>
  <c r="AS162" i="60"/>
  <c r="AT162" i="60"/>
  <c r="AK162" i="60"/>
  <c r="AS159" i="60"/>
  <c r="AT159" i="60"/>
  <c r="AK159" i="60"/>
  <c r="AS158" i="60"/>
  <c r="AT158" i="60"/>
  <c r="AK158" i="60"/>
  <c r="AS157" i="60"/>
  <c r="AT157" i="60"/>
  <c r="AK157" i="60"/>
  <c r="AS155" i="60"/>
  <c r="AT155" i="60"/>
  <c r="AK155" i="60"/>
  <c r="AS154" i="60"/>
  <c r="AT154" i="60"/>
  <c r="AK154" i="60"/>
  <c r="AS153" i="60"/>
  <c r="AT153" i="60"/>
  <c r="AK153" i="60"/>
  <c r="AS152" i="60"/>
  <c r="AT152" i="60"/>
  <c r="AK152" i="60"/>
  <c r="AS151" i="60"/>
  <c r="AT151" i="60"/>
  <c r="AK151" i="60"/>
  <c r="AS148" i="60"/>
  <c r="AT148" i="60"/>
  <c r="AK148" i="60"/>
  <c r="AS147" i="60"/>
  <c r="AT147" i="60"/>
  <c r="AK147" i="60"/>
  <c r="AS146" i="60"/>
  <c r="AT146" i="60"/>
  <c r="AK146" i="60"/>
  <c r="AS144" i="60"/>
  <c r="AT144" i="60"/>
  <c r="AK144" i="60"/>
  <c r="AS143" i="60"/>
  <c r="AT143" i="60"/>
  <c r="AK143" i="60"/>
  <c r="AS142" i="60"/>
  <c r="AT142" i="60"/>
  <c r="AK142" i="60"/>
  <c r="AK140" i="60"/>
  <c r="AS138" i="60"/>
  <c r="AT138" i="60"/>
  <c r="AK138" i="60"/>
  <c r="AS136" i="60"/>
  <c r="AT136" i="60"/>
  <c r="AK136" i="60"/>
  <c r="AS135" i="60"/>
  <c r="AT135" i="60"/>
  <c r="AK135" i="60"/>
  <c r="AS134" i="60"/>
  <c r="AT134" i="60"/>
  <c r="AK134" i="60"/>
  <c r="AS131" i="60"/>
  <c r="AT131" i="60"/>
  <c r="AK131" i="60"/>
  <c r="AS130" i="60"/>
  <c r="AT130" i="60"/>
  <c r="AK130" i="60"/>
  <c r="AS129" i="60"/>
  <c r="AK129" i="60"/>
  <c r="AS126" i="60"/>
  <c r="AK126" i="60"/>
  <c r="AS127" i="60"/>
  <c r="AK127" i="60"/>
  <c r="AS125" i="60"/>
  <c r="AK125" i="60"/>
  <c r="AG78" i="60"/>
  <c r="AM108" i="60"/>
  <c r="AG105" i="60"/>
  <c r="AM103" i="60"/>
  <c r="AG100" i="60"/>
  <c r="AM99" i="60"/>
  <c r="AG96" i="60"/>
  <c r="AM94" i="60"/>
  <c r="AG91" i="60"/>
  <c r="AM90" i="60"/>
  <c r="AG87" i="60"/>
  <c r="AM86" i="60"/>
  <c r="AG83" i="60"/>
  <c r="AM77" i="60"/>
  <c r="AG74" i="60"/>
  <c r="AM67" i="60"/>
  <c r="AG64" i="60"/>
  <c r="AM72" i="60"/>
  <c r="AG68" i="60"/>
  <c r="AG54" i="60"/>
  <c r="F47" i="5"/>
  <c r="F46" i="5"/>
  <c r="F45" i="5"/>
  <c r="F44" i="5"/>
  <c r="F14" i="5"/>
  <c r="F18" i="5"/>
  <c r="F15" i="5"/>
  <c r="F19" i="5"/>
  <c r="F10" i="5"/>
  <c r="F16" i="5"/>
  <c r="F13" i="5"/>
  <c r="F11" i="5"/>
  <c r="F9" i="5"/>
  <c r="F12" i="5"/>
  <c r="F17" i="5"/>
  <c r="F8" i="5"/>
  <c r="AM85" i="60"/>
  <c r="F23" i="5"/>
  <c r="F22" i="5"/>
  <c r="F21" i="5"/>
  <c r="F20" i="5"/>
  <c r="Q121" i="60"/>
  <c r="AB222" i="60"/>
  <c r="AG121" i="60"/>
  <c r="AJ222" i="60"/>
  <c r="Y121" i="60"/>
  <c r="AF222" i="60"/>
  <c r="Q51" i="60"/>
  <c r="AK66" i="60"/>
  <c r="AL66" i="60"/>
  <c r="AG66" i="60"/>
  <c r="D3" i="5"/>
  <c r="F4" i="60"/>
  <c r="AE41" i="60"/>
  <c r="AC41" i="60"/>
  <c r="AD43" i="60"/>
  <c r="AA41" i="60"/>
  <c r="Y41" i="60"/>
  <c r="Z43" i="60"/>
  <c r="W41" i="60"/>
  <c r="U41" i="60"/>
  <c r="S41" i="60"/>
  <c r="Q41" i="60"/>
  <c r="R43" i="60"/>
  <c r="O41" i="60"/>
  <c r="M41" i="60"/>
  <c r="N43" i="60"/>
  <c r="V43" i="60"/>
  <c r="Y26" i="18"/>
  <c r="X13" i="18"/>
  <c r="X26" i="18"/>
  <c r="T13" i="18"/>
  <c r="T26" i="18"/>
  <c r="Q13" i="18"/>
  <c r="P13" i="18"/>
  <c r="N13" i="18"/>
  <c r="M13" i="18"/>
  <c r="C240" i="60"/>
  <c r="O237" i="60"/>
  <c r="AB13" i="18"/>
  <c r="R12" i="59"/>
  <c r="S12" i="59"/>
  <c r="R13" i="59"/>
  <c r="S13" i="59"/>
  <c r="R14" i="59"/>
  <c r="S14" i="59"/>
  <c r="AG207" i="60"/>
  <c r="AC207" i="60"/>
  <c r="Y207" i="60"/>
  <c r="U207" i="60"/>
  <c r="Q207" i="60"/>
  <c r="M207" i="60"/>
  <c r="AK101" i="60"/>
  <c r="AL101" i="60"/>
  <c r="AG101" i="60"/>
  <c r="AC112" i="60"/>
  <c r="Y112" i="60"/>
  <c r="U112" i="60"/>
  <c r="V114" i="60"/>
  <c r="Q112" i="60"/>
  <c r="M112" i="60"/>
  <c r="N114" i="60"/>
  <c r="AK108" i="60"/>
  <c r="AL108" i="60"/>
  <c r="AG108" i="60"/>
  <c r="AN108" i="60"/>
  <c r="AK72" i="60"/>
  <c r="AL72" i="60"/>
  <c r="AG72" i="60"/>
  <c r="AS174" i="60"/>
  <c r="AS156" i="60"/>
  <c r="AN103" i="60"/>
  <c r="AK103" i="60"/>
  <c r="AL103" i="60"/>
  <c r="AG103" i="60"/>
  <c r="AK102" i="60"/>
  <c r="AL102" i="60"/>
  <c r="AG102" i="60"/>
  <c r="AK99" i="60"/>
  <c r="AL99" i="60"/>
  <c r="AG99" i="60"/>
  <c r="AK98" i="60"/>
  <c r="AL98" i="60"/>
  <c r="AG98" i="60"/>
  <c r="AK97" i="60"/>
  <c r="AL97" i="60"/>
  <c r="AG97" i="60"/>
  <c r="AK107" i="60"/>
  <c r="AL107" i="60"/>
  <c r="AG107" i="60"/>
  <c r="AK106" i="60"/>
  <c r="AL106" i="60"/>
  <c r="AG106" i="60"/>
  <c r="AN90" i="60"/>
  <c r="AK90" i="60"/>
  <c r="AL90" i="60"/>
  <c r="AG90" i="60"/>
  <c r="AK89" i="60"/>
  <c r="AL89" i="60"/>
  <c r="AG89" i="60"/>
  <c r="AN88" i="60"/>
  <c r="AM88" i="60"/>
  <c r="AK88" i="60"/>
  <c r="AL88" i="60"/>
  <c r="AG88" i="60"/>
  <c r="AN92" i="60"/>
  <c r="AM92" i="60"/>
  <c r="AK92" i="60"/>
  <c r="AL92" i="60"/>
  <c r="AG92" i="60"/>
  <c r="AN86" i="60"/>
  <c r="AK86" i="60"/>
  <c r="AL86" i="60"/>
  <c r="AG86" i="60"/>
  <c r="AK77" i="60"/>
  <c r="AL77" i="60"/>
  <c r="AG77" i="60"/>
  <c r="AK76" i="60"/>
  <c r="AL76" i="60"/>
  <c r="AG76" i="60"/>
  <c r="AK75" i="60"/>
  <c r="AL75" i="60"/>
  <c r="AG75" i="60"/>
  <c r="I206" i="60"/>
  <c r="I207" i="60"/>
  <c r="AK57" i="60"/>
  <c r="D24" i="18"/>
  <c r="D23" i="18"/>
  <c r="D22" i="18"/>
  <c r="D21" i="18"/>
  <c r="D20" i="18"/>
  <c r="D19" i="18"/>
  <c r="D18" i="18"/>
  <c r="D17" i="18"/>
  <c r="D16" i="18"/>
  <c r="D15" i="18"/>
  <c r="D14" i="18"/>
  <c r="D13" i="18"/>
  <c r="C237" i="60"/>
  <c r="AS161" i="60"/>
  <c r="AS128" i="60"/>
  <c r="B122" i="60"/>
  <c r="AN94" i="60"/>
  <c r="AK94" i="60"/>
  <c r="AL94" i="60"/>
  <c r="AG94" i="60"/>
  <c r="AK93" i="60"/>
  <c r="AL93" i="60"/>
  <c r="AG93" i="60"/>
  <c r="AN85" i="60"/>
  <c r="AK85" i="60"/>
  <c r="AL85" i="60"/>
  <c r="AG85" i="60"/>
  <c r="AK84" i="60"/>
  <c r="AL84" i="60"/>
  <c r="AG84" i="60"/>
  <c r="AK81" i="60"/>
  <c r="AL81" i="60"/>
  <c r="AG81" i="60"/>
  <c r="AK79" i="60"/>
  <c r="AL79" i="60"/>
  <c r="AG79" i="60"/>
  <c r="AK71" i="60"/>
  <c r="AL71" i="60"/>
  <c r="AG71" i="60"/>
  <c r="AK70" i="60"/>
  <c r="AL70" i="60"/>
  <c r="AG70" i="60"/>
  <c r="AK69" i="60"/>
  <c r="AL69" i="60"/>
  <c r="AG69" i="60"/>
  <c r="AN67" i="60"/>
  <c r="AK67" i="60"/>
  <c r="AL67" i="60"/>
  <c r="AG67" i="60"/>
  <c r="AK65" i="60"/>
  <c r="AL65" i="60"/>
  <c r="AG65" i="60"/>
  <c r="AG61" i="60"/>
  <c r="AK60" i="60"/>
  <c r="AL60" i="60"/>
  <c r="AG60" i="60"/>
  <c r="B52" i="60"/>
  <c r="AK39" i="60"/>
  <c r="AL39" i="60"/>
  <c r="AG39" i="60"/>
  <c r="AK38" i="60"/>
  <c r="AL38" i="60"/>
  <c r="AG38" i="60"/>
  <c r="AK37" i="60"/>
  <c r="AL37" i="60"/>
  <c r="AG37" i="60"/>
  <c r="AK36" i="60"/>
  <c r="AL36" i="60"/>
  <c r="AG36" i="60"/>
  <c r="AK35" i="60"/>
  <c r="AL35" i="60"/>
  <c r="AG35" i="60"/>
  <c r="AK34" i="60"/>
  <c r="AL34" i="60"/>
  <c r="AG34" i="60"/>
  <c r="AK33" i="60"/>
  <c r="AL33" i="60"/>
  <c r="AG33" i="60"/>
  <c r="AK32" i="60"/>
  <c r="AL32" i="60"/>
  <c r="AG32" i="60"/>
  <c r="AK31" i="60"/>
  <c r="AL31" i="60"/>
  <c r="AG31" i="60"/>
  <c r="AK30" i="60"/>
  <c r="AL30" i="60"/>
  <c r="AG30" i="60"/>
  <c r="AK29" i="60"/>
  <c r="AL29" i="60"/>
  <c r="AG29" i="60"/>
  <c r="L231" i="60"/>
  <c r="C26" i="60"/>
  <c r="C231" i="60"/>
  <c r="K5" i="46"/>
  <c r="U26" i="18"/>
  <c r="AD13" i="18"/>
  <c r="V26" i="18"/>
  <c r="AD114" i="60"/>
  <c r="N210" i="60"/>
  <c r="AG58" i="60"/>
  <c r="AG56" i="60"/>
  <c r="AL57" i="60"/>
  <c r="AG57" i="60"/>
  <c r="Z114" i="60"/>
  <c r="Z210" i="60"/>
  <c r="V210" i="60"/>
  <c r="R114" i="60"/>
  <c r="R210" i="60"/>
  <c r="AH210" i="60"/>
  <c r="AD210" i="60"/>
  <c r="W26" i="18"/>
  <c r="Q26" i="18"/>
  <c r="N26" i="18"/>
  <c r="O26" i="18"/>
  <c r="P26" i="18"/>
  <c r="M26" i="18"/>
  <c r="R26" i="18"/>
  <c r="C52" i="60"/>
  <c r="F231" i="60"/>
  <c r="C122" i="60"/>
  <c r="Z26" i="18"/>
  <c r="O29" i="18"/>
  <c r="O31" i="18"/>
  <c r="AF16" i="18"/>
  <c r="Y32" i="18" a="1"/>
  <c r="Y32" i="18"/>
  <c r="O35" i="18"/>
  <c r="O33" i="18"/>
  <c r="AD26" i="18"/>
  <c r="AC26" i="18"/>
  <c r="AB26" i="18"/>
  <c r="AE26" i="18"/>
  <c r="AF13" i="18"/>
  <c r="AF18" i="18"/>
  <c r="AF14" i="18"/>
  <c r="AF15" i="18"/>
  <c r="AG17" i="18"/>
  <c r="AG15" i="18"/>
  <c r="AG23" i="18"/>
  <c r="AG16" i="18"/>
  <c r="AG20" i="18"/>
  <c r="AG24" i="18"/>
  <c r="AG21" i="18"/>
  <c r="AG19" i="18"/>
  <c r="AG14" i="18"/>
  <c r="AG18" i="18"/>
  <c r="AG22" i="18"/>
  <c r="AG13"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<sst xmlns="http://schemas.openxmlformats.org/spreadsheetml/2006/main" count="5550" uniqueCount="563">
  <si>
    <t>EXC</t>
  </si>
  <si>
    <t>Établissement</t>
  </si>
  <si>
    <t>INS</t>
  </si>
  <si>
    <t>FRA</t>
  </si>
  <si>
    <t>SAT</t>
  </si>
  <si>
    <t>Au</t>
  </si>
  <si>
    <t>Compétence</t>
  </si>
  <si>
    <t>PFMP</t>
  </si>
  <si>
    <t>VALIDATION</t>
  </si>
  <si>
    <t>Candidat 1</t>
  </si>
  <si>
    <t>Candidat 2</t>
  </si>
  <si>
    <t>Candidat 3</t>
  </si>
  <si>
    <t>Candidat 4</t>
  </si>
  <si>
    <t>Candidat 5</t>
  </si>
  <si>
    <t>Candidat 6</t>
  </si>
  <si>
    <t>Candidat 7</t>
  </si>
  <si>
    <t>Candidat 8</t>
  </si>
  <si>
    <t>Candidat 9</t>
  </si>
  <si>
    <t>Candidat 11</t>
  </si>
  <si>
    <t>Candidat 12</t>
  </si>
  <si>
    <t>ÉTABLISSEMENT DE FORMATION</t>
  </si>
  <si>
    <t>/20</t>
  </si>
  <si>
    <t>Note proposée au jury académique</t>
  </si>
  <si>
    <t>Entreprise</t>
  </si>
  <si>
    <t>Note la plus basse</t>
  </si>
  <si>
    <t>Note la plus haute</t>
  </si>
  <si>
    <t>Nombre de note(s) &lt;10</t>
  </si>
  <si>
    <t>Moyenne de la classe</t>
  </si>
  <si>
    <t>Nombre de note(s) &gt; 10 &lt;14</t>
  </si>
  <si>
    <t>Nombre de note(s) &gt; 14 et &lt;16</t>
  </si>
  <si>
    <t>Écart type</t>
  </si>
  <si>
    <t>Nombre de note(s) &gt; 16</t>
  </si>
  <si>
    <t>2de BCP</t>
  </si>
  <si>
    <t>T CAP</t>
  </si>
  <si>
    <t>2de Gén.</t>
  </si>
  <si>
    <t>1ère Gén.</t>
  </si>
  <si>
    <t>T Gén.</t>
  </si>
  <si>
    <t>2de Tehno.</t>
  </si>
  <si>
    <t>1ère Techno</t>
  </si>
  <si>
    <t>T techno</t>
  </si>
  <si>
    <t>Autres</t>
  </si>
  <si>
    <t>1 an</t>
  </si>
  <si>
    <t>2 ans</t>
  </si>
  <si>
    <t>3 ans</t>
  </si>
  <si>
    <t>Date de naissance</t>
  </si>
  <si>
    <t>SESSION EXAMEN</t>
  </si>
  <si>
    <t>Commentaires
/Observations</t>
  </si>
  <si>
    <t>Compétences sociales &amp; comportementales</t>
  </si>
  <si>
    <t>NOM &amp; Prénom</t>
  </si>
  <si>
    <t>Élève (NOM &amp; Prénom)</t>
  </si>
  <si>
    <t>Écart à la moyenne de la classe</t>
  </si>
  <si>
    <t>TRAÇABILITÉ DU PARCOURS DE COMPÉTENCE</t>
  </si>
  <si>
    <t>Nom de la formation</t>
  </si>
  <si>
    <t>Pôle</t>
  </si>
  <si>
    <t>Commentaires &amp; Conseils de progrès</t>
  </si>
  <si>
    <r>
      <t>①-</t>
    </r>
    <r>
      <rPr>
        <b/>
        <sz val="8"/>
        <color theme="0"/>
        <rFont val="Arial Rounded MT Bold"/>
        <family val="2"/>
      </rPr>
      <t>NM</t>
    </r>
  </si>
  <si>
    <r>
      <rPr>
        <b/>
        <sz val="8"/>
        <color theme="1"/>
        <rFont val="Arial Rounded MT Bold"/>
        <family val="2"/>
      </rPr>
      <t>②</t>
    </r>
    <r>
      <rPr>
        <sz val="8"/>
        <color theme="1"/>
        <rFont val="Arial Rounded MT Bold"/>
        <family val="2"/>
      </rPr>
      <t>-</t>
    </r>
    <r>
      <rPr>
        <b/>
        <sz val="8"/>
        <color theme="1"/>
        <rFont val="Arial Rounded MT Bold"/>
        <family val="2"/>
      </rPr>
      <t>IM</t>
    </r>
  </si>
  <si>
    <r>
      <t>④+</t>
    </r>
    <r>
      <rPr>
        <b/>
        <sz val="8"/>
        <color theme="1"/>
        <rFont val="Arial Rounded MT Bold"/>
        <family val="2"/>
      </rPr>
      <t>BM</t>
    </r>
  </si>
  <si>
    <t>①-NM</t>
  </si>
  <si>
    <t>▶️ =&gt;VALIDER COMP</t>
  </si>
  <si>
    <t>Cand 1</t>
  </si>
  <si>
    <t>Cand 2</t>
  </si>
  <si>
    <t>Cand 3</t>
  </si>
  <si>
    <t>Cand 4</t>
  </si>
  <si>
    <t>Cand 5</t>
  </si>
  <si>
    <t>Cand 6</t>
  </si>
  <si>
    <t>Cand 7</t>
  </si>
  <si>
    <t>Cand 8</t>
  </si>
  <si>
    <t>Cand 9</t>
  </si>
  <si>
    <t>Cand 10</t>
  </si>
  <si>
    <t>Cand 11</t>
  </si>
  <si>
    <t>Cand 12</t>
  </si>
  <si>
    <t>LYC</t>
  </si>
  <si>
    <t>1-NON MAITRISÉE</t>
  </si>
  <si>
    <t>2-INSUF MAITRISÉE</t>
  </si>
  <si>
    <t>3-MAITRISÉE</t>
  </si>
  <si>
    <t>4-BIEN MAITRISÉE</t>
  </si>
  <si>
    <t>1ère passerelle</t>
  </si>
  <si>
    <t>Autre</t>
  </si>
  <si>
    <t>Term. CAP</t>
  </si>
  <si>
    <t>PFMP 1</t>
  </si>
  <si>
    <t>PFMP 2</t>
  </si>
  <si>
    <t>PFMP 3</t>
  </si>
  <si>
    <t>2de FDM HR</t>
  </si>
  <si>
    <t>Nom du Candidat 5</t>
  </si>
  <si>
    <t>Nom du Candidat 6</t>
  </si>
  <si>
    <t>Nom du Candidat 7</t>
  </si>
  <si>
    <t>Nom du Candidat 8</t>
  </si>
  <si>
    <t>Nom du Candidat 9</t>
  </si>
  <si>
    <t>Nom du Candidat 11</t>
  </si>
  <si>
    <t>Nom du Candidat 12</t>
  </si>
  <si>
    <t xml:space="preserve">Niveaux de compétences sociales &amp; comportementales atteint par l'apprenant =&gt; INS : Insuffisant / FRA : Fragile / SAT : Satisfaisant / EXC : Excellent																																													</t>
  </si>
  <si>
    <t>Toutes les compétences ne sont pas évaluées systématiquement de manière exhaustive - Curseur évaluation ①- NM Non Maitrisée / ②- IM Insuffisamment Maitrisée / ③- Ma Maitrisée / ④- BM Bien Maitrisée</t>
  </si>
  <si>
    <t>BILAN CENTRE</t>
  </si>
  <si>
    <t>inscrire le nom de l'entreprise d'accueil =&gt;</t>
  </si>
  <si>
    <t>DU</t>
  </si>
  <si>
    <t>SEMESTRE 1</t>
  </si>
  <si>
    <t>SEMESTRE 2</t>
  </si>
  <si>
    <t>BILAN SEMESTRE 1</t>
  </si>
  <si>
    <t>BILAN SEMESTRE 2</t>
  </si>
  <si>
    <t xml:space="preserve">BILAN PFMP N°1 </t>
  </si>
  <si>
    <t>LIEU DE PFMP</t>
  </si>
  <si>
    <t>BILAN PFMP N°2</t>
  </si>
  <si>
    <t>BILAN PFMP N°3</t>
  </si>
  <si>
    <t>SEM 1</t>
  </si>
  <si>
    <t>SEM 2</t>
  </si>
  <si>
    <t>Moyenne PFMP</t>
  </si>
  <si>
    <t>Moyenne générale</t>
  </si>
  <si>
    <t>Nombre de semaines</t>
  </si>
  <si>
    <t>BILAN SEM 1</t>
  </si>
  <si>
    <t>BILAN SEM 2</t>
  </si>
  <si>
    <t>Nom de l'élève</t>
  </si>
  <si>
    <t>OBJECTIF 1</t>
  </si>
  <si>
    <t>OBJECTIF 2</t>
  </si>
  <si>
    <t>OBJECTIF 3</t>
  </si>
  <si>
    <t>OBJECTIF 4</t>
  </si>
  <si>
    <t>CIP 1</t>
  </si>
  <si>
    <t>CIP 2</t>
  </si>
  <si>
    <t>CIP 3</t>
  </si>
  <si>
    <t>POLE</t>
  </si>
  <si>
    <t>TACHES</t>
  </si>
  <si>
    <t>COMPETENCES : COMPETENCES OPERATIONNELLES / CIP</t>
  </si>
  <si>
    <t>COMPÉTENCES SOCIALES &amp; COMPORTEMENTALES</t>
  </si>
  <si>
    <t>LISTES MENUS DEROULANTS</t>
  </si>
  <si>
    <t>NOM DE L'ENTREPRISE</t>
  </si>
  <si>
    <t>NOM DU TUTEUR EN ENTREPRISE</t>
  </si>
  <si>
    <t>NOM DES ENTREPRISES</t>
  </si>
  <si>
    <t>CAND1 PFMP1</t>
  </si>
  <si>
    <t>CAND1 PFMP3</t>
  </si>
  <si>
    <t>CAND1 PFMP2</t>
  </si>
  <si>
    <t>Cand2 PFMP1</t>
  </si>
  <si>
    <t>Cand2 PFMP2</t>
  </si>
  <si>
    <t>Cand2 PFMP3</t>
  </si>
  <si>
    <t>Cand3 PFMP1</t>
  </si>
  <si>
    <t>Cand3 PFMP2</t>
  </si>
  <si>
    <t>Cand3 PFMP3</t>
  </si>
  <si>
    <t>Cand4 PFMP1</t>
  </si>
  <si>
    <t>Cand4 PFMP2</t>
  </si>
  <si>
    <t>Cand4 PFMP3</t>
  </si>
  <si>
    <t>Cand5 PFMP1</t>
  </si>
  <si>
    <t>Cand5 PFMP2</t>
  </si>
  <si>
    <t>Cand5 PFMP3</t>
  </si>
  <si>
    <t>Cand6 PFMP1</t>
  </si>
  <si>
    <t>Cand6 PFMP2</t>
  </si>
  <si>
    <t>Cand6 PFMP3</t>
  </si>
  <si>
    <t>Cand7 PFMP1</t>
  </si>
  <si>
    <t>Cand7 PFMP2</t>
  </si>
  <si>
    <t>Cand8 PFMP1</t>
  </si>
  <si>
    <t>Cand8 PFMP2</t>
  </si>
  <si>
    <t>Cand8 PFMP3</t>
  </si>
  <si>
    <t>Cand9 PFMP1</t>
  </si>
  <si>
    <t>Cand9 PFMP2</t>
  </si>
  <si>
    <t>Cand9 PFMP3</t>
  </si>
  <si>
    <t>Cand10 PFMP1</t>
  </si>
  <si>
    <t>Cand10 PFMP2</t>
  </si>
  <si>
    <t>Cand10 PFMP3</t>
  </si>
  <si>
    <t>Cand11 PFMP1</t>
  </si>
  <si>
    <t>Cand11 PFMP2</t>
  </si>
  <si>
    <t>Cand11 PFMP3</t>
  </si>
  <si>
    <t>Cand12 PFMP1</t>
  </si>
  <si>
    <t>Cand12 PFMP2</t>
  </si>
  <si>
    <t>Cand12 PFMP3</t>
  </si>
  <si>
    <t>NOM DU PROFESSEUR EFFECTUANT LA VISITE ET L'ÉVALUATION</t>
  </si>
  <si>
    <t>cachet et signature de l'entreprise</t>
  </si>
  <si>
    <t>DATE FIN PFMP</t>
  </si>
  <si>
    <t>BILAN PFMP - ENTREPRISES</t>
  </si>
  <si>
    <t xml:space="preserve"> =&gt; indiquez le secteur dans lequel de la PFMP</t>
  </si>
  <si>
    <t xml:space="preserve">PFMP 1 </t>
  </si>
  <si>
    <t xml:space="preserve">PFMP 2 </t>
  </si>
  <si>
    <t>PERIODE DU</t>
  </si>
  <si>
    <t>PERIODE AU</t>
  </si>
  <si>
    <t>PROF 1</t>
  </si>
  <si>
    <t>PROF 2</t>
  </si>
  <si>
    <t>PROF 3</t>
  </si>
  <si>
    <t>PROF 4</t>
  </si>
  <si>
    <t>PROF 5</t>
  </si>
  <si>
    <t>PROF 6</t>
  </si>
  <si>
    <t>NOM PROF RESP</t>
  </si>
  <si>
    <t>NOM TUTEUR</t>
  </si>
  <si>
    <t>émargement enseignant</t>
  </si>
  <si>
    <t>émargement tuteur de PFMP</t>
  </si>
  <si>
    <t>Tableau de synthèse</t>
  </si>
  <si>
    <t>Nom du Candidat 10</t>
  </si>
  <si>
    <t>T1 – Participation à la communication de l’établissement</t>
  </si>
  <si>
    <t>C1.1 - Participer à la communication et à l’animation du point de vente</t>
  </si>
  <si>
    <t>C1.2 - Participer à l’actualisation des affichages</t>
  </si>
  <si>
    <t>C2 – Participer à la création de l’offre commerciale</t>
  </si>
  <si>
    <t>T2 – Participation à la création de l’offre commerciale</t>
  </si>
  <si>
    <t xml:space="preserve">C2.1 - Participer à la création et à l’actualisation d’un support de vente </t>
  </si>
  <si>
    <t>C2.2 - Créer un cocktail signature</t>
  </si>
  <si>
    <t>C3 - Valoriser l’offre commerciale</t>
  </si>
  <si>
    <t>C3.2 - Réaliser un argumentaire de vente</t>
  </si>
  <si>
    <t>T3 - Valorisation de l’offre commerciale</t>
  </si>
  <si>
    <t>C4 - Participer à la gestion des stocks liés à l’activité du bar</t>
  </si>
  <si>
    <t xml:space="preserve">T4 – Participation à la gestion 
des stocks  </t>
  </si>
  <si>
    <t>C4.1 - Identifier les besoins en consommables, non consommables et matériels</t>
  </si>
  <si>
    <t>C4.2 - Participer aux approvisionnements internes et externes</t>
  </si>
  <si>
    <t>C4.3 - Réceptionner, contrôler et stocker les livraisons</t>
  </si>
  <si>
    <t>C5 - Réaliser les opérations d’ouverture et de fermeture de l’établissement</t>
  </si>
  <si>
    <t>C6 - Entretenir et nettoyer le point de vente, les équipements et les matériels</t>
  </si>
  <si>
    <t>C5.1 - Réaliser les opérations d’ouverture de l’établissement</t>
  </si>
  <si>
    <t>C5.2 - Réaliser les opérations de fermeture de l’établissement</t>
  </si>
  <si>
    <t>C7 - Réaliser les préparations préliminaires et des bases de cocktails dans le respect des règles d’hygiène et de sécurité</t>
  </si>
  <si>
    <t>C7.2 - Confectionner les boissons et préparations maison à l’avance</t>
  </si>
  <si>
    <t>C8 - Mettre en place et maintenir les espaces de travail opérationnels tout au long de l’activité</t>
  </si>
  <si>
    <t>C8.1 - Mettre en place les espaces de travail et la station</t>
  </si>
  <si>
    <t>C8.2 - Maintenir en état les espaces de travail tout au long de l’activité</t>
  </si>
  <si>
    <t>C8.3 - Gérer les facteurs d’ambiance</t>
  </si>
  <si>
    <t xml:space="preserve">C8.4 - Gérer et conditionner les produits </t>
  </si>
  <si>
    <t>T8 - Organisation de l’environnement de travail tout au long de l’activité</t>
  </si>
  <si>
    <t>T9 - Accueil, prise en charge et prise de congé du client</t>
  </si>
  <si>
    <t>C9 - Prendre en charge le client en français et en anglais</t>
  </si>
  <si>
    <t>C9.2 - Gérer un aléa client</t>
  </si>
  <si>
    <t xml:space="preserve">C10 - Argumenter, vendre et facturer en français et en anglais en fonction de l’offre commerciale </t>
  </si>
  <si>
    <t>T10 - Vente et facturation</t>
  </si>
  <si>
    <t>C10.1 - Présenter les supports de vente</t>
  </si>
  <si>
    <t>C10.2 - Conseiller et prendre la commande</t>
  </si>
  <si>
    <t>C10.3 - Facturer et encaisser</t>
  </si>
  <si>
    <t>T11 - Réalisation des boissons et des cocktails</t>
  </si>
  <si>
    <t>C11.1 - Planifier la préparation de la commande dans le temps et l’espace</t>
  </si>
  <si>
    <t>C11.2 - Préparer des boissons simples</t>
  </si>
  <si>
    <t>C11.3 - Réaliser un cocktail de la carte</t>
  </si>
  <si>
    <t>C11.4 - Créer un cocktail sur mesure et/ou revisité</t>
  </si>
  <si>
    <t>C11.5 - Réaliser des boissons chaudes</t>
  </si>
  <si>
    <t>C12 - Servir, assurer le suivi, débarrasser et redresser</t>
  </si>
  <si>
    <t>T12 - Service de la commande au comptoir ou en salle</t>
  </si>
  <si>
    <t xml:space="preserve">C12.1 - Servir les boissons et accompagnements à table et au comptoir </t>
  </si>
  <si>
    <t xml:space="preserve">C12.2 - Débarrasser et redresser </t>
  </si>
  <si>
    <t xml:space="preserve">POLE 2 - UP2 : Commercialisation, préparation et service des boissons et des cocktails </t>
  </si>
  <si>
    <t>C6.1 - Entretenir et nettoyer les espaces de travail, équipements et les matériels</t>
  </si>
  <si>
    <t>E2 –   Commercialisation, préparation et service des boissons et des cocktails</t>
  </si>
  <si>
    <t>C1 – Participer à la communication de l’établissement dans le respect de la réglementation</t>
  </si>
  <si>
    <t xml:space="preserve">POLE 2 --- UP2 : Commercialisation, préparation et service des boissons et des cocktails </t>
  </si>
  <si>
    <t>T1 - Participation à la communication de l’établissement</t>
  </si>
  <si>
    <t xml:space="preserve">PFMP 1 -  </t>
  </si>
  <si>
    <t xml:space="preserve">PFMP 2 -  </t>
  </si>
  <si>
    <t xml:space="preserve">PFMP 3 -  </t>
  </si>
  <si>
    <t>T5 - Ouverture et fermeture de l’établissement</t>
  </si>
  <si>
    <t>T6 - Entretien écoresponsable des espaces de travail, des équipements et des matériels</t>
  </si>
  <si>
    <t>C2 - Participer à la création de l’offre commerciale</t>
  </si>
  <si>
    <t>C1 - Participer à la communication de l’établissement dans le respect de la réglementation</t>
  </si>
  <si>
    <t>COMPETENCES : COMPETENCES OPERATIONNELLES</t>
  </si>
  <si>
    <t>C1.2 - Participer à l’actualisation des affichages règlementaires</t>
  </si>
  <si>
    <t>C2.2 - Créer un cocktail signature avec ou sans alcool</t>
  </si>
  <si>
    <t>Cand7 PFMP3</t>
  </si>
  <si>
    <t>Inscrire la date du Bilan =&gt;</t>
  </si>
  <si>
    <t xml:space="preserve">POLE 1 --- UP1 : Organisation du service et participation à la définition de l’offre commerciale dans une démarche durable </t>
  </si>
  <si>
    <t>C3.1 - Mener l’analyse sensorielle</t>
  </si>
  <si>
    <t>C7.1 - Préparer les fruits, légumes, fleurs comestibles et herbes aromatiques</t>
  </si>
  <si>
    <t>C9.1 - Accueillir, renseigner et contribuer à la fidélisation de la clientèle</t>
  </si>
  <si>
    <t>C9.1 - Accueilir, renseigner et contribuer à la fidélisation de la clientèle</t>
  </si>
  <si>
    <t xml:space="preserve">T4 – Participation à la gestion des stocks  </t>
  </si>
  <si>
    <t>T7 - Réalisation des préparations préliminaires et des bases de cocktails</t>
  </si>
  <si>
    <t>BILAN
NIVEAU ATTEINT</t>
  </si>
  <si>
    <t>②-IM</t>
  </si>
  <si>
    <t>③+Ma</t>
  </si>
  <si>
    <t>④+BM</t>
  </si>
  <si>
    <t>Votre proposition de la note ajustée sur 20 points  (avec éléments pédagogiques complémentaires)</t>
  </si>
  <si>
    <t>ANNEXE PÉDAGOGIQUE &amp; GRILLE ÉVALUATION 
PÉRIODE DE FORMATION EN ENTREPRISE
CERTIFICAT DE SPÉCIALISATION - MÉTIERS DU BAR</t>
  </si>
  <si>
    <t>Activités professionnelles</t>
  </si>
  <si>
    <t>A2 - Approvisionnements et gestion écoresponsable des produits</t>
  </si>
  <si>
    <t>A3 - Ouverture et fermeture de l’établissement</t>
  </si>
  <si>
    <t>A1 - Participation à la définition de l’offre commerciale et à la communication de l’établissement</t>
  </si>
  <si>
    <t>A4 - Entretien écoresponsable des espaces de travail, des équipements et des matériels</t>
  </si>
  <si>
    <t>A6 - Commercialisation en français et en anglais dans le respect de la législation</t>
  </si>
  <si>
    <t>A7 - Préparation et service des boissons et des cocktails</t>
  </si>
  <si>
    <t>A5 - Mises en place</t>
  </si>
  <si>
    <t>C11 - Réaliser les boissons et les cocktails</t>
  </si>
  <si>
    <r>
      <t xml:space="preserve">C12.1 - Servir les boissons </t>
    </r>
    <r>
      <rPr>
        <sz val="10"/>
        <color rgb="FF000000"/>
        <rFont val="Arial"/>
        <family val="2"/>
      </rPr>
      <t>et les accompa</t>
    </r>
    <r>
      <rPr>
        <sz val="10"/>
        <color theme="1"/>
        <rFont val="Arial"/>
        <family val="2"/>
      </rPr>
      <t>gnements à table et au comptoir</t>
    </r>
    <r>
      <rPr>
        <sz val="10"/>
        <color rgb="FF000000"/>
        <rFont val="Arial"/>
        <family val="2"/>
      </rPr>
      <t xml:space="preserve"> </t>
    </r>
  </si>
  <si>
    <t>CIP 11-1 - Respect de la charte de communication de l’établissement</t>
  </si>
  <si>
    <t>CIP 11-2 - Choix pertinents des outils et des médias de communication</t>
  </si>
  <si>
    <t>CIP 11-3 - Communication efficace et adaptée au concept du point de vente</t>
  </si>
  <si>
    <t>CIP 12-1 - Respect des affichages obligatoires dans les débits de boissons</t>
  </si>
  <si>
    <t>CIP 12-2 - Vérification et actualisation pertinentes des affichages obligatoires</t>
  </si>
  <si>
    <t>CIP 21-2 - Conception et actualisation de supports esthétiques et cohérents en fonction du contexte</t>
  </si>
  <si>
    <t>CIP 22-2 - Respect de la saisonnalité et des enjeux du développement durable</t>
  </si>
  <si>
    <t xml:space="preserve">CIP 22-3 - Communication narrative (storytelling) efficace et pertinente </t>
  </si>
  <si>
    <t>CIP 22-4 - Conformité de la fiche technique</t>
  </si>
  <si>
    <t>CIP 31-2 - Utilisation adaptée du vocabulaire professionnel</t>
  </si>
  <si>
    <t>CIP 32-1 - Valorisation pertinente des produits au travers d’une argumentation qualitative et structurée</t>
  </si>
  <si>
    <t>CIP 32-2 - Utilisation adaptée du vocabulaire professionnel</t>
  </si>
  <si>
    <t>CIP 41-1 - Vérification de la qualité des produits stockés et des durées de conservation</t>
  </si>
  <si>
    <t>CIP 41-3 - Prévisions adaptées aux besoins de l’activité</t>
  </si>
  <si>
    <t>CIP 42-1 - Bon de commande et bon de réapprovisionnement conformes aux besoins identifiés</t>
  </si>
  <si>
    <t>CIP 42-2 - Respect des procédures d’approvisionnements internes</t>
  </si>
  <si>
    <t>CIP 42-3 - Respect des règles d’hygiène, de sécurité et environnementales liées aux approvisionnements</t>
  </si>
  <si>
    <t>CIP 43-2 - Contrôles quantitatifs et qualitatifs conformes</t>
  </si>
  <si>
    <t>CIP 43-3 - Déconditionnement et stockage adaptés au produit et au PMS</t>
  </si>
  <si>
    <t xml:space="preserve">CIP 51-1 - Compréhension correcte des consignes </t>
  </si>
  <si>
    <t>CIP 51-2 - Application correcte des consignes reçues</t>
  </si>
  <si>
    <t>CIP 51-3 - Procédure d’ouverture respectée : contrôles visuels et fonctionnels</t>
  </si>
  <si>
    <t>CIP 52-1 - Procédure de fermeture respectée</t>
  </si>
  <si>
    <t>CIP 52-2 - Qualité et précision des consignes transmises</t>
  </si>
  <si>
    <t>CIP 52-3 - Qualité de la mise en sécurité de l’établissement</t>
  </si>
  <si>
    <t>CIP 61-1 - Respect des procédures de nettoyage définis dans le PMS</t>
  </si>
  <si>
    <t>CIP 61-2 - Utilisation conforme et écoresponsable des produits et des matériels de nettoyage</t>
  </si>
  <si>
    <t>CIP 71-1 - Conformité des éléments de décor au regard des exigences de l’établissement</t>
  </si>
  <si>
    <t>CIP 72-1 - Préparations conformes aux fiches techniques et/ou recettes</t>
  </si>
  <si>
    <t xml:space="preserve">CIP 72-2 - Respect des normes d’hygiène et de sécurité </t>
  </si>
  <si>
    <t xml:space="preserve">CIP 72-3 - Respect de la saisonnalité et du développement durable </t>
  </si>
  <si>
    <t>CIP 81-1 - Installation conforme aux standards et à l’activité de l’entreprise</t>
  </si>
  <si>
    <t>CIP 81-2 - Préparation conforme des éléments nécessaires au service</t>
  </si>
  <si>
    <t xml:space="preserve">CIP 82-1 - Propreté optimale du poste de travail tout au long de l’activité </t>
  </si>
  <si>
    <t>CIP 82-2 - Réassortiment adapté des produits et des matériels en fonction des besoins</t>
  </si>
  <si>
    <t xml:space="preserve">CIP 83-1 - Vérification effective des éléments d’ambiance, du bon fonctionnement et de la propreté du matériel </t>
  </si>
  <si>
    <t xml:space="preserve">CIP 83-2 - Agencement de la salle et du comptoir réalisé selon les standards de l’établissement et l’activité prévue </t>
  </si>
  <si>
    <t>CIP 83-3 - Adopter une démarche écoresponsable</t>
  </si>
  <si>
    <t>CIP 84-1 - Conditionnement et stockage dans le respect des usages professionnels et du PMS</t>
  </si>
  <si>
    <t>CIP 84-2 - Gestion qualitative des invendus conformément aux consignes et à la règlementation</t>
  </si>
  <si>
    <t>CIP 84-3 - Qualité du tri sélectif des déchets</t>
  </si>
  <si>
    <t>CIP 91-1 - Conformité de la tenue et de la posture professionnelles</t>
  </si>
  <si>
    <t>CIP 91-2 - Qualité de la prise en charge du client en français et en anglais</t>
  </si>
  <si>
    <t>CIP 91-3 - Interaction de qualité selon les standards de l’entreprise</t>
  </si>
  <si>
    <t>CIP 91-4 - Fidélisation active de la clientèle</t>
  </si>
  <si>
    <t>CIP 91-5 - Promotion cohérente de l’environnement touristique et culturel local</t>
  </si>
  <si>
    <t>CIP 92-1 - Aléa correctement identifié et analysé pour apporter un premier niveau de réponse</t>
  </si>
  <si>
    <t>CIP 92-2 - Qualité d’écoute du client et posture adaptée face aux aléas</t>
  </si>
  <si>
    <t>CIP 92-3 - Informations conformes transmises à la hiérarchie</t>
  </si>
  <si>
    <t xml:space="preserve">CIP 101-1 - Démarche commerciale adaptée au concept  </t>
  </si>
  <si>
    <t>CIP 101-3 - Connaissance correcte des supports de vente</t>
  </si>
  <si>
    <t>CIP 102-2 - Prise en compte efficace des attentes du client et reformulation correcte de la commande</t>
  </si>
  <si>
    <t>CIP 102-3 - Commande transmise conformément à la demande des clients</t>
  </si>
  <si>
    <t>CIP 103-1 - Facturation conforme à la situation commerciale</t>
  </si>
  <si>
    <t>CIP 103-2 - Maîtrise parfaite des différents moyens de paiements</t>
  </si>
  <si>
    <t>CIP 103-3 - Exactitude des encaissements</t>
  </si>
  <si>
    <t>CIP 111-1 - Planification de la commande cohérente au regard des attendus professionnels et des contraintes de l’entreprise</t>
  </si>
  <si>
    <t xml:space="preserve">CIP 111-2 - Gestion efficace du temps de préparation </t>
  </si>
  <si>
    <t>CIP 112-1 - Préparation conforme aux attendus professionnels et aux consignes</t>
  </si>
  <si>
    <t>CIP 112-2 - Verrerie, glace, dosage et garniture conformes à la boisson préparée</t>
  </si>
  <si>
    <t>CIP 112-3 - Fiche technique respectée</t>
  </si>
  <si>
    <t>CIP 115-2 - Réalisation conforme aux usages professionnels</t>
  </si>
  <si>
    <t>CIP 115-3 - Utilisation conforme du matériel et la vaisselle</t>
  </si>
  <si>
    <t xml:space="preserve">CIP 121-1 - Techniques de services adaptées aux usages professionnels et contraintes de l’entreprise </t>
  </si>
  <si>
    <t>CIP 121-2 - Respect des règles de service et de la préséance</t>
  </si>
  <si>
    <t xml:space="preserve">CIP 121-3 - Suivi du service réactif et adapté aux besoins du client </t>
  </si>
  <si>
    <t>CIP 121-4 - Qualité du service et de la gestuelle</t>
  </si>
  <si>
    <t xml:space="preserve">CIP 122-1 - Efficacité du débarrassage </t>
  </si>
  <si>
    <t>CIP 122-2 - Qualité du nettoyage</t>
  </si>
  <si>
    <t>CIP 122-3 - Remise en état de l’espace client</t>
  </si>
  <si>
    <t>CIP 21-3 - Respect de la saisonnalité et des principes de développement durable</t>
  </si>
  <si>
    <t>CIP 22-1 - Proposition d'un cocktail signature innovant, équilibré, adapté au concept &amp; respectueux recommandations professionnelles</t>
  </si>
  <si>
    <t>CIP 61-3 - Qualité du nettoyage</t>
  </si>
  <si>
    <t>CIP 113-1 - Préparation conforme aux attendus professionnels et aux consignes</t>
  </si>
  <si>
    <t>CIP 113-2 - Verrerie, glace, dosage et garniture conformes à la boisson préparée</t>
  </si>
  <si>
    <t>CIP 113-3 - Fiche technique respectée</t>
  </si>
  <si>
    <t>CIP 114-1 - Préparation conforme aux attendus professionnels et aux consignes</t>
  </si>
  <si>
    <t>CIP 114-2 - Verrerie, glace, dosage et garniture conformes à la boisson préparée</t>
  </si>
  <si>
    <t>CIP 114-3 - Fiche technique respectée</t>
  </si>
  <si>
    <t>rédiger si besoin un CIP librement</t>
  </si>
  <si>
    <r>
      <t xml:space="preserve">PFMP 1
</t>
    </r>
    <r>
      <rPr>
        <sz val="10"/>
        <color rgb="FFFF0000"/>
        <rFont val="Calibri"/>
        <family val="2"/>
      </rPr>
      <t>(Bilan évaluation certificative PFMP n°1)</t>
    </r>
  </si>
  <si>
    <r>
      <t xml:space="preserve">PFMP 3
</t>
    </r>
    <r>
      <rPr>
        <sz val="10"/>
        <color rgb="FFFF0000"/>
        <rFont val="Calibri"/>
        <family val="2"/>
      </rPr>
      <t>(Bilan évaluation certificative PFMP n°3)</t>
    </r>
  </si>
  <si>
    <t>Établissement de formation</t>
  </si>
  <si>
    <r>
      <rPr>
        <b/>
        <sz val="11"/>
        <color rgb="FF00B050"/>
        <rFont val="Calibri"/>
        <family val="2"/>
      </rPr>
      <t>SEMESTRE 1</t>
    </r>
    <r>
      <rPr>
        <sz val="9"/>
        <color rgb="FF00B050"/>
        <rFont val="Calibri"/>
        <family val="2"/>
      </rPr>
      <t xml:space="preserve">
(évaluation formative, bulletin scolaire/Livret)</t>
    </r>
  </si>
  <si>
    <r>
      <rPr>
        <b/>
        <sz val="11"/>
        <color rgb="FF00B050"/>
        <rFont val="Calibri"/>
        <family val="2"/>
      </rPr>
      <t>SEMESTRE 2</t>
    </r>
    <r>
      <rPr>
        <sz val="9"/>
        <color rgb="FF00B050"/>
        <rFont val="Calibri"/>
        <family val="2"/>
      </rPr>
      <t xml:space="preserve">
(évaluation formative, bulletin scolaire/Livret)</t>
    </r>
  </si>
  <si>
    <r>
      <rPr>
        <b/>
        <sz val="12"/>
        <color rgb="FFFF0000"/>
        <rFont val="Calibri"/>
        <family val="2"/>
      </rPr>
      <t>PFMP 1</t>
    </r>
    <r>
      <rPr>
        <sz val="12"/>
        <color rgb="FFFF0000"/>
        <rFont val="Calibri"/>
        <family val="2"/>
      </rPr>
      <t xml:space="preserve">
</t>
    </r>
    <r>
      <rPr>
        <sz val="10"/>
        <color rgb="FFFF0000"/>
        <rFont val="Calibri"/>
        <family val="2"/>
      </rPr>
      <t>(Bilan évaluation certificative PFMP n°1)</t>
    </r>
  </si>
  <si>
    <t>DATE VISITE pfmp n°1</t>
  </si>
  <si>
    <t>CALENDRIER DE CERTIFICATION PFMP</t>
  </si>
  <si>
    <t>DATE VISITE pfmp n°2</t>
  </si>
  <si>
    <t>DATE VISITE pfmp n°3</t>
  </si>
  <si>
    <t>EP2
coefficient 5</t>
  </si>
  <si>
    <t>RÉPARTITION DES NOTES E2 - CCF</t>
  </si>
  <si>
    <t>Rang dans le groupe</t>
  </si>
  <si>
    <t>SEM-1 Bilan 1</t>
  </si>
  <si>
    <t>Estimation (algorithme) de la note sur 20 points</t>
  </si>
  <si>
    <t>SEM-2 Bilan 1</t>
  </si>
  <si>
    <r>
      <rPr>
        <sz val="22"/>
        <color rgb="FF0070C0"/>
        <rFont val="Calibri"/>
        <family val="2"/>
      </rPr>
      <t>ÉVALUATION FORMATIVE</t>
    </r>
    <r>
      <rPr>
        <sz val="22"/>
        <color theme="1"/>
        <rFont val="Calibri"/>
        <family val="2"/>
      </rPr>
      <t xml:space="preserve"> 
DES COMPÉTENCES SOCIALES &amp; COMPORTEMENTALES</t>
    </r>
  </si>
  <si>
    <t>Origine scolaire du candidat</t>
  </si>
  <si>
    <t>Âge</t>
  </si>
  <si>
    <t>CERTIFICAT de SPÉCIALISATION MÉTIERS du BAR</t>
  </si>
  <si>
    <t>Compétences opérationnelles</t>
  </si>
  <si>
    <t>PÉRIODE DE FORMATION EN ENTREPRISE</t>
  </si>
  <si>
    <r>
      <t>③+</t>
    </r>
    <r>
      <rPr>
        <b/>
        <sz val="8"/>
        <color theme="1"/>
        <rFont val="Arial Rounded MT Bold"/>
        <family val="2"/>
      </rPr>
      <t>MA</t>
    </r>
  </si>
  <si>
    <t xml:space="preserve">PÔLE 1 --- UP1 : 
Organisation du service et participation à la définition de l’offre commerciale dans une démarche durable </t>
  </si>
  <si>
    <t xml:space="preserve">PÔLE 2 --- UP2 :
Commercialisation, préparation et service des boissons et des cocktails </t>
  </si>
  <si>
    <t>➡️ ÉVALUATIONS FORMATIVES - ÉPREUVE EP1</t>
  </si>
  <si>
    <t>➡️ ÉVALUATIONS FORMATIVES - PFMP</t>
  </si>
  <si>
    <t>➡️ Votre proposition de la note ajustée sur 20 points  (avec éléments pédagogiques complémentaires)</t>
  </si>
  <si>
    <t>➡️ Estimation de la note sur 20 points</t>
  </si>
  <si>
    <t>Bilan sur les résultats obtenus à la certification du POLE 2 (EP2)</t>
  </si>
  <si>
    <t>OBJECTIF 5</t>
  </si>
  <si>
    <t>Moyenne Travaux profes-
sionnels</t>
  </si>
  <si>
    <t>Évaluations formatives</t>
  </si>
  <si>
    <t>Évaluations certificatives en Travaux Professionnels &amp; PFMP</t>
  </si>
  <si>
    <r>
      <t>DATE D</t>
    </r>
    <r>
      <rPr>
        <b/>
        <sz val="10"/>
        <color theme="1"/>
        <rFont val="Calibri"/>
        <family val="2"/>
      </rPr>
      <t>É</t>
    </r>
    <r>
      <rPr>
        <b/>
        <sz val="10"/>
        <color theme="1"/>
        <rFont val="Calibri"/>
        <family val="2"/>
        <scheme val="minor"/>
      </rPr>
      <t>BUT PFMP</t>
    </r>
  </si>
  <si>
    <r>
      <t xml:space="preserve">PÔLE 1 --- UP1 : </t>
    </r>
    <r>
      <rPr>
        <b/>
        <u/>
        <sz val="18"/>
        <color theme="1"/>
        <rFont val="Arial Narrow"/>
        <family val="2"/>
      </rPr>
      <t>(évaluation formative)</t>
    </r>
    <r>
      <rPr>
        <b/>
        <sz val="18"/>
        <color theme="1"/>
        <rFont val="Arial Narrow"/>
        <family val="2"/>
      </rPr>
      <t xml:space="preserve">
Organisation du service et participation à la définition de l’offre commerciale dans une démarche durable </t>
    </r>
  </si>
  <si>
    <r>
      <t xml:space="preserve">PÔLE 2 --- UP2 : </t>
    </r>
    <r>
      <rPr>
        <b/>
        <sz val="18"/>
        <color rgb="FFFF0000"/>
        <rFont val="Arial Narrow"/>
        <family val="2"/>
      </rPr>
      <t>(</t>
    </r>
    <r>
      <rPr>
        <b/>
        <u/>
        <sz val="18"/>
        <color rgb="FFFF0000"/>
        <rFont val="Arial Narrow"/>
        <family val="2"/>
      </rPr>
      <t>évaluation certicative</t>
    </r>
    <r>
      <rPr>
        <b/>
        <sz val="18"/>
        <color rgb="FFFF0000"/>
        <rFont val="Arial Narrow"/>
        <family val="2"/>
      </rPr>
      <t>)</t>
    </r>
    <r>
      <rPr>
        <b/>
        <sz val="18"/>
        <color theme="1"/>
        <rFont val="Arial Narrow"/>
        <family val="2"/>
      </rPr>
      <t xml:space="preserve">
Commercialisation, préparation et service des boissons et des cocktails </t>
    </r>
  </si>
  <si>
    <t>Renseigner pour chaque période les informations règlementaires avant d'imprimer l'annexe
Conserver (1 an dans votre centre) les 3 annexes pédagogiques pour chaque élève, venant prouver l'accomplissement des 12 semaines de PFMP au total</t>
  </si>
  <si>
    <r>
      <t xml:space="preserve"> =&gt; Ce document personnalisable a pour objectif d'être tout à la fois une </t>
    </r>
    <r>
      <rPr>
        <b/>
        <u/>
        <sz val="18"/>
        <color rgb="FFFF0000"/>
        <rFont val="Calibri (Corps)_x0000_"/>
      </rPr>
      <t>annexe pédagogique</t>
    </r>
    <r>
      <rPr>
        <sz val="18"/>
        <color rgb="FFFF0000"/>
        <rFont val="Calibri"/>
        <family val="2"/>
        <scheme val="minor"/>
      </rPr>
      <t xml:space="preserve"> et </t>
    </r>
    <r>
      <rPr>
        <u/>
        <sz val="18"/>
        <color rgb="FFFF0000"/>
        <rFont val="Calibri (Corps)_x0000_"/>
      </rPr>
      <t xml:space="preserve">une </t>
    </r>
    <r>
      <rPr>
        <b/>
        <u/>
        <sz val="18"/>
        <color rgb="FFFF0000"/>
        <rFont val="Calibri (Corps)_x0000_"/>
      </rPr>
      <t>grille d'évaluation. Il faut donc le compléter pour chaque élève et l'imprimer
- ANNEXE P</t>
    </r>
    <r>
      <rPr>
        <b/>
        <u/>
        <sz val="20"/>
        <color rgb="FFFF0000"/>
        <rFont val="Calibri"/>
        <family val="2"/>
      </rPr>
      <t>É</t>
    </r>
    <r>
      <rPr>
        <b/>
        <u/>
        <sz val="18"/>
        <color rgb="FFFF0000"/>
        <rFont val="Calibri (Corps)_x0000_"/>
      </rPr>
      <t xml:space="preserve">DAGOGIQUE </t>
    </r>
    <r>
      <rPr>
        <b/>
        <sz val="18"/>
        <color rgb="FFFF0000"/>
        <rFont val="Calibri (Corps)_x0000_"/>
      </rPr>
      <t>=&gt;</t>
    </r>
    <r>
      <rPr>
        <sz val="18"/>
        <color rgb="FFFF0000"/>
        <rFont val="Calibri"/>
        <family val="2"/>
        <scheme val="minor"/>
      </rPr>
      <t xml:space="preserve"> il convient de la présenter à l'élève avant le départ en lui confiant la responsabilité des compétences opérationnelles à travailler. Il est également important de la présenter au tuteur ("contrat de formation").
</t>
    </r>
    <r>
      <rPr>
        <b/>
        <u/>
        <sz val="18"/>
        <color rgb="FFFF0000"/>
        <rFont val="Calibri (Corps)"/>
      </rPr>
      <t xml:space="preserve">- GRILLE </t>
    </r>
    <r>
      <rPr>
        <b/>
        <u/>
        <sz val="20"/>
        <color rgb="FFFF0000"/>
        <rFont val="Calibri"/>
        <family val="2"/>
        <scheme val="minor"/>
      </rPr>
      <t>É</t>
    </r>
    <r>
      <rPr>
        <b/>
        <u/>
        <sz val="18"/>
        <color rgb="FFFF0000"/>
        <rFont val="Calibri (Corps)"/>
      </rPr>
      <t>VALUATION</t>
    </r>
    <r>
      <rPr>
        <sz val="18"/>
        <color rgb="FFFF0000"/>
        <rFont val="Calibri"/>
        <family val="2"/>
        <scheme val="minor"/>
      </rPr>
      <t xml:space="preserve"> =&gt; Ce document devient une grille de suivi et d'évaluation personnalisée, qui permet au professeur associé avec le tuteur de procéder à l'évaluation de la PFMP 
=&gt; </t>
    </r>
    <r>
      <rPr>
        <b/>
        <sz val="18"/>
        <color rgb="FFFF0000"/>
        <rFont val="Calibri"/>
        <family val="2"/>
        <scheme val="minor"/>
      </rPr>
      <t>Reporter le positionnement</t>
    </r>
    <r>
      <rPr>
        <sz val="18"/>
        <color rgb="FFFF0000"/>
        <rFont val="Calibri"/>
        <family val="2"/>
        <scheme val="minor"/>
      </rPr>
      <t xml:space="preserve"> établi lors de la visite, sur le livret, dans l'onglet candidat de l'élève</t>
    </r>
  </si>
  <si>
    <t>MOYENNE POLE 1</t>
  </si>
  <si>
    <t>Café, bar ou brasserie</t>
  </si>
  <si>
    <t>Bar à cocktails</t>
  </si>
  <si>
    <t>Bar d’hôtel et/ou de restaurant</t>
  </si>
  <si>
    <t>Bar à thème, pub ou bar à spécialités</t>
  </si>
  <si>
    <t>Société d’événementiels</t>
  </si>
  <si>
    <t>Caviste, moyenne et grande distribution, grossiste</t>
  </si>
  <si>
    <t>Société commerciale de marques (ambassadeur)</t>
  </si>
  <si>
    <t>Restauration embarquée</t>
  </si>
  <si>
    <t>Casino, discothèque, club, cabaret</t>
  </si>
  <si>
    <t>Hôtellerie de loisirs et de plein air</t>
  </si>
  <si>
    <t>Autres : précisez</t>
  </si>
  <si>
    <t>Nom du professeur / visite d'évaluation =&gt;</t>
  </si>
  <si>
    <t>Nom et fonction du tuteur de PFMP =&gt;</t>
  </si>
  <si>
    <t>➡️ BILANS PÉRIODIQUES</t>
  </si>
  <si>
    <t>➡️ BILAN PÉRIODIQUE</t>
  </si>
  <si>
    <r>
      <rPr>
        <b/>
        <sz val="12"/>
        <color rgb="FFFF0000"/>
        <rFont val="Calibri"/>
        <family val="2"/>
      </rPr>
      <t>PFMP 2</t>
    </r>
    <r>
      <rPr>
        <sz val="12"/>
        <color rgb="FFFF0000"/>
        <rFont val="Calibri"/>
        <family val="2"/>
      </rPr>
      <t xml:space="preserve">
</t>
    </r>
    <r>
      <rPr>
        <sz val="10"/>
        <color rgb="FFFF0000"/>
        <rFont val="Calibri"/>
        <family val="2"/>
      </rPr>
      <t>(Bilan évaluation certificative PFMP n°2)</t>
    </r>
  </si>
  <si>
    <r>
      <rPr>
        <b/>
        <sz val="12"/>
        <color rgb="FFFF0000"/>
        <rFont val="Calibri"/>
        <family val="2"/>
      </rPr>
      <t>PFMP 3</t>
    </r>
    <r>
      <rPr>
        <sz val="12"/>
        <color rgb="FFFF0000"/>
        <rFont val="Calibri"/>
        <family val="2"/>
      </rPr>
      <t xml:space="preserve">
</t>
    </r>
    <r>
      <rPr>
        <sz val="10"/>
        <color rgb="FFFF0000"/>
        <rFont val="Calibri"/>
        <family val="2"/>
      </rPr>
      <t>(Bilan évaluation certificative PFMP n°3)</t>
    </r>
  </si>
  <si>
    <t>Moyenne
évaluations
formatives</t>
  </si>
  <si>
    <t>Bilan (formatif) PFMP1</t>
  </si>
  <si>
    <t>Bilan (formatif) PFMP2</t>
  </si>
  <si>
    <t>Bilan (formatif) PFMP3</t>
  </si>
  <si>
    <r>
      <rPr>
        <b/>
        <sz val="8"/>
        <color rgb="FF0070C0"/>
        <rFont val="Calibri"/>
        <family val="2"/>
      </rPr>
      <t>Travaux Professionnels</t>
    </r>
    <r>
      <rPr>
        <b/>
        <sz val="11"/>
        <color rgb="FF00B050"/>
        <rFont val="Calibri"/>
        <family val="2"/>
      </rPr>
      <t xml:space="preserve">
PHASE 1
</t>
    </r>
    <r>
      <rPr>
        <sz val="8"/>
        <color rgb="FF00B050"/>
        <rFont val="Calibri"/>
        <family val="2"/>
      </rPr>
      <t>(évaluation certificative)
Bulletin scolaire/Livret</t>
    </r>
  </si>
  <si>
    <r>
      <rPr>
        <b/>
        <sz val="8"/>
        <color rgb="FF0070C0"/>
        <rFont val="Calibri"/>
        <family val="2"/>
      </rPr>
      <t>Travaux Professionnels</t>
    </r>
    <r>
      <rPr>
        <b/>
        <sz val="11"/>
        <color rgb="FF00B050"/>
        <rFont val="Calibri"/>
        <family val="2"/>
      </rPr>
      <t xml:space="preserve">
PHASE 2
</t>
    </r>
    <r>
      <rPr>
        <sz val="8"/>
        <color rgb="FF00B050"/>
        <rFont val="Calibri"/>
        <family val="2"/>
      </rPr>
      <t>(évaluation certificative)
Bulletin scolaire/Livret</t>
    </r>
  </si>
  <si>
    <r>
      <rPr>
        <b/>
        <sz val="8"/>
        <color rgb="FF0070C0"/>
        <rFont val="Calibri"/>
        <family val="2"/>
      </rPr>
      <t>Travaux Professionnels</t>
    </r>
    <r>
      <rPr>
        <b/>
        <sz val="11"/>
        <color rgb="FF00B050"/>
        <rFont val="Calibri"/>
        <family val="2"/>
      </rPr>
      <t xml:space="preserve">
PHASE 3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</si>
  <si>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1</t>
    </r>
    <r>
      <rPr>
        <sz val="11"/>
        <color rgb="FF00B050"/>
        <rFont val="Calibri"/>
        <family val="2"/>
      </rPr>
      <t xml:space="preserve">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</si>
  <si>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2</t>
    </r>
    <r>
      <rPr>
        <sz val="11"/>
        <color rgb="FF00B050"/>
        <rFont val="Calibri"/>
        <family val="2"/>
      </rPr>
      <t xml:space="preserve">
</t>
    </r>
    <r>
      <rPr>
        <sz val="8"/>
        <color rgb="FF00B050"/>
        <rFont val="Calibri"/>
        <family val="2"/>
      </rPr>
      <t>(évaluation certificative)
Bulletin scolaire/Livret</t>
    </r>
  </si>
  <si>
    <r>
      <rPr>
        <b/>
        <sz val="10"/>
        <color rgb="FF0070C0"/>
        <rFont val="Calibri"/>
        <family val="2"/>
      </rPr>
      <t>Travaux Professionnels</t>
    </r>
    <r>
      <rPr>
        <b/>
        <sz val="11"/>
        <color rgb="FF00B050"/>
        <rFont val="Calibri"/>
        <family val="2"/>
      </rPr>
      <t xml:space="preserve">
PHASE 3</t>
    </r>
    <r>
      <rPr>
        <sz val="11"/>
        <color rgb="FF00B050"/>
        <rFont val="Calibri"/>
        <family val="2"/>
      </rPr>
      <t xml:space="preserve">
</t>
    </r>
    <r>
      <rPr>
        <sz val="8"/>
        <color rgb="FF00B050"/>
        <rFont val="Calibri"/>
        <family val="2"/>
      </rPr>
      <t>(évaluation certificative)
Bulletin scolaire/Livret</t>
    </r>
  </si>
  <si>
    <t xml:space="preserve">C1.1 - Participer à la communication et à l’animation du point de vente																										</t>
  </si>
  <si>
    <t xml:space="preserve">C1.2 - Participer à l’actualisation des affichages règlementaires	</t>
  </si>
  <si>
    <t>C2.1 – 																											Participer à la création et à l’actualisation d’un support de vente</t>
  </si>
  <si>
    <t>C7 - Réaliser les préparations préliminaires et les bases de cocktails dans le respect des règles d’hygiène et de sécurité</t>
  </si>
  <si>
    <t>C8 - Mettre en place et maintenir les espaces de travail opérationnel tout au long de l’activité</t>
  </si>
  <si>
    <t>C10 - Argumenter, vendre et facturer en français et en anglais en fonction de l’offre commerciale</t>
  </si>
  <si>
    <t>CIP 11-4 - Proposition adaptée d’animations commerciales</t>
  </si>
  <si>
    <t>CIP 31-3 - Propositions cohérentes d’actions correctives</t>
  </si>
  <si>
    <t xml:space="preserve">CIP 41-2 - Contrôles quantitatifs des stocks </t>
  </si>
  <si>
    <t>CIP 43-1 - Contrôles efficaces des équipements de réception et de stockage</t>
  </si>
  <si>
    <t>CIP 71-2 - Respect les usages professionnels et de la règlementation</t>
  </si>
  <si>
    <t>CIP 81-3 - Nettoyage et contrôles qualitatifs de la verrerie et des contenants</t>
  </si>
  <si>
    <t>CIP 115-1 - Fiches techniques respectées</t>
  </si>
  <si>
    <t>CIP 11-4 - Propositions adaptées d’animations commerciales</t>
  </si>
  <si>
    <t>Candidat 10</t>
  </si>
  <si>
    <t>Inscrire la date du Positionnement (évaluations) =&gt;</t>
  </si>
  <si>
    <t>L'algorithme propose un équivalent / note pour le positionnement par compétence effectué au moyen des "X"</t>
  </si>
  <si>
    <t>Rédiger un bilan global sur les résultats obtenus à la certification du POLE 2 (EP2) celui-ci se reportera sur l’Onglet 1 Tableau de synthèse des notes.</t>
  </si>
  <si>
    <t>Rédiger des bilans par compétences pour chaque semestre et chaque période de formation en entreprise. Dans le cas de l’alternance due à l’apprentissage, déterminer 3 dates de visites en entreprise pour effectuer les évaluations et rédiger les bilans.</t>
  </si>
  <si>
    <r>
      <t xml:space="preserve">&lt;= Il appartient à l'enseignant </t>
    </r>
    <r>
      <rPr>
        <b/>
        <u/>
        <sz val="14"/>
        <color rgb="FFFF0000"/>
        <rFont val="Calibri"/>
        <family val="2"/>
      </rPr>
      <t>d'ajuster la note</t>
    </r>
    <r>
      <rPr>
        <sz val="14"/>
        <color rgb="FFFF0000"/>
        <rFont val="Calibri"/>
        <family val="2"/>
      </rPr>
      <t xml:space="preserve"> afin qu'elle devienne définitive, en fonction de critères pédagogiques propres au suivi de l'apprenant, ou pour valoriser une compétence, des progrès ou un critère en particulier</t>
    </r>
  </si>
  <si>
    <t>&lt;= Il appartient à l'enseignant d'ajuster la note afin qu'elle devienne définitive, en fonction de critères pédagogiques propres au suivi de l'apprenant, ou pour valoriser une compétence, des progrès ou un critère en particulier</t>
  </si>
  <si>
    <t>MOYENNE positionnement CSC</t>
  </si>
  <si>
    <t>Nombre de semaines de PFMP</t>
  </si>
  <si>
    <t>Bilan sur la certification 
du PÔLE 2 (EP2)</t>
  </si>
  <si>
    <t>ÉQUIPE EN CHARGE du CERTIFICAT de SPÉCIALISATION</t>
  </si>
  <si>
    <t>L'algorithme propose un équivalent / note pour le positionnement par compétence effectué avec les croix</t>
  </si>
  <si>
    <t>Cet Onglet est totalement automatisé, vous ne devez rien saisir ici.
Le tableau présente de manière synoptique le suivi de la validation de chaque compétence opérationnelle, pour chaque apprenant.
Retrouvez de manière verticale, le suivi d’un apprenant, le report du positionnement du curseur de validation de la compétence opérationnelle en fonction des informations saisies dans les onglets Candidats, ainsi que le nombre d’occurrences proposées (positionnement des X pour les CIP dans l’onglet Candidat), en centre ou en PFMP (Bloc 2 uniquement).</t>
  </si>
  <si>
    <t>Entreprise (PFMP)</t>
  </si>
  <si>
    <t>Centre</t>
  </si>
  <si>
    <t>MOY note
sur
20</t>
  </si>
  <si>
    <r>
      <rPr>
        <b/>
        <sz val="12"/>
        <rFont val="Arial"/>
        <family val="2"/>
      </rPr>
      <t>COMPÉTENCES SOCIALES ET COMPORTEMENTALES</t>
    </r>
    <r>
      <rPr>
        <b/>
        <sz val="12"/>
        <color theme="6" tint="-0.499984740745262"/>
        <rFont val="Arial"/>
        <family val="2"/>
      </rPr>
      <t xml:space="preserve">
En Centre et en Entreprise
(évaluations formatives)</t>
    </r>
  </si>
  <si>
    <t>SYNTHĖSE PROPOSITION DE NOTES - Évaluations formatives et CCF - CERTIFICAT de SPÉCIALISATION MÉTIERS du BAR</t>
  </si>
  <si>
    <t xml:space="preserve">SESSION EXAMEN	</t>
  </si>
  <si>
    <t>Nom du Candidat 2</t>
  </si>
  <si>
    <t>Nom du Candidat 3</t>
  </si>
  <si>
    <t>Nom du Candidat 4</t>
  </si>
  <si>
    <t>CIP 21-1 - Propositions commerciales efficaces</t>
  </si>
  <si>
    <t>CIP 31-1 - Analyse sensorielle complète et structurée</t>
  </si>
  <si>
    <t>CIP 101-2 - Prise en compte de la politique commerciale de l’entreprise</t>
  </si>
  <si>
    <t>CIP 102-1 - Argumentation efficace</t>
  </si>
  <si>
    <t>C3.1 - Mener une analyse sensorielle</t>
  </si>
  <si>
    <t>CIP 31-1 - Analyse sensorielle complète, structurée</t>
  </si>
  <si>
    <t>DATE DU BILAN =&gt;</t>
  </si>
  <si>
    <t xml:space="preserve"> =&gt; Cet onglet permet de créer une annexe pédagogique personnalisée pour chacun des apprenants et pour chaque PFMP, en fonction du type d'entreprise, du profil de l'élève et de sa progression dans son parcours.
Vous pouvez sélectionner de 1 à 5 compétences sociales, 1 ou 2 objectifs du Pôle 1 (évaluation facultative et formatrice) et de 1 à 5 objectifs du Pôle 2 (évaluation obligatoire et certificative). Pour chacune des compétences choisies avec les menus déroulants, vous pouvez associer jusqu'à 3 critères de performance associés à la compétence opérationnelle à évaluer. Pour cela, vous pouvez les retrouver au moyen du menu déroulant (avec le numéro de la compétence associée =&gt; C1.1 = CIP 11-1/CIP 11-2/CIP11-3/CIP11-4) OU les rédiger librement SUR L'ONGLET 4 CIP.</t>
  </si>
  <si>
    <t xml:space="preserve">C12.1 - Servir les boissons et les accompagnements à table et au comptoir </t>
  </si>
  <si>
    <t>rédiger si besoin un CIP librement =&gt; Onglet 4 CIP</t>
  </si>
  <si>
    <t>Nom du candidat 1</t>
  </si>
  <si>
    <t>% BM</t>
  </si>
  <si>
    <t>% MA</t>
  </si>
  <si>
    <t>% IM</t>
  </si>
  <si>
    <t>% NM</t>
  </si>
  <si>
    <t>Inscrire la date du Positionnement (TP / PFMP) =&gt;</t>
  </si>
  <si>
    <t>LISTE DES CRITÉRES DE PERFORMANCE PERSONNALISABLES</t>
  </si>
  <si>
    <t>Nbr. Sem. PFMP validées</t>
  </si>
  <si>
    <t>Logo académie</t>
  </si>
  <si>
    <r>
      <rPr>
        <b/>
        <sz val="10"/>
        <color theme="1"/>
        <rFont val="Calibri"/>
        <family val="2"/>
      </rPr>
      <t>CSC.1 -</t>
    </r>
    <r>
      <rPr>
        <sz val="10"/>
        <color theme="1"/>
        <rFont val="Calibri"/>
        <family val="2"/>
      </rPr>
      <t xml:space="preserve"> Respecter les horaires de travail et faire preuve de ponctualité</t>
    </r>
  </si>
  <si>
    <r>
      <rPr>
        <b/>
        <sz val="10"/>
        <color theme="1"/>
        <rFont val="Calibri"/>
        <family val="2"/>
      </rPr>
      <t>CSC.2 -</t>
    </r>
    <r>
      <rPr>
        <sz val="10"/>
        <color theme="1"/>
        <rFont val="Calibri"/>
        <family val="2"/>
      </rPr>
      <t xml:space="preserve"> Se présenter en tenue professionnelle propre et conforme</t>
    </r>
  </si>
  <si>
    <r>
      <rPr>
        <b/>
        <sz val="10"/>
        <color theme="1"/>
        <rFont val="Calibri"/>
        <family val="2"/>
      </rPr>
      <t>CSC.3 -</t>
    </r>
    <r>
      <rPr>
        <sz val="10"/>
        <color theme="1"/>
        <rFont val="Calibri"/>
        <family val="2"/>
      </rPr>
      <t xml:space="preserve"> Effectuer son travail, en respectant les consignes données</t>
    </r>
  </si>
  <si>
    <r>
      <rPr>
        <b/>
        <sz val="10"/>
        <color theme="1"/>
        <rFont val="Calibri"/>
        <family val="2"/>
      </rPr>
      <t>CSC.4</t>
    </r>
    <r>
      <rPr>
        <sz val="10"/>
        <color theme="1"/>
        <rFont val="Calibri"/>
        <family val="2"/>
      </rPr>
      <t xml:space="preserve"> - Garder la maitrise de soi et réguler ses émotions en toute circonstance</t>
    </r>
  </si>
  <si>
    <r>
      <rPr>
        <b/>
        <sz val="10"/>
        <color theme="1"/>
        <rFont val="Calibri"/>
        <family val="2"/>
      </rPr>
      <t xml:space="preserve">CSC.5 </t>
    </r>
    <r>
      <rPr>
        <sz val="10"/>
        <color theme="1"/>
        <rFont val="Calibri"/>
        <family val="2"/>
      </rPr>
      <t>- Faire preuve d’initiative</t>
    </r>
  </si>
  <si>
    <r>
      <rPr>
        <b/>
        <sz val="10"/>
        <color theme="1"/>
        <rFont val="Calibri"/>
        <family val="2"/>
      </rPr>
      <t>CSC.6 -</t>
    </r>
    <r>
      <rPr>
        <sz val="10"/>
        <color theme="1"/>
        <rFont val="Calibri"/>
        <family val="2"/>
      </rPr>
      <t xml:space="preserve"> S’intégrer d’une manière active au sein de l’équipe</t>
    </r>
  </si>
  <si>
    <r>
      <rPr>
        <b/>
        <sz val="10"/>
        <color theme="1"/>
        <rFont val="Calibri"/>
        <family val="2"/>
      </rPr>
      <t>CSC.7 -</t>
    </r>
    <r>
      <rPr>
        <sz val="10"/>
        <color theme="1"/>
        <rFont val="Calibri"/>
        <family val="2"/>
      </rPr>
      <t xml:space="preserve"> Faire preuve de discrétion et de respect d'autrui</t>
    </r>
  </si>
  <si>
    <r>
      <rPr>
        <b/>
        <sz val="10"/>
        <color theme="1"/>
        <rFont val="Calibri"/>
        <family val="2"/>
      </rPr>
      <t xml:space="preserve">CSC.8 - </t>
    </r>
    <r>
      <rPr>
        <sz val="10"/>
        <color theme="1"/>
        <rFont val="Calibri"/>
        <family val="2"/>
      </rPr>
      <t>Faire preuve de dynamisme, de participation active, de rapidité, de vivacité dans son travail</t>
    </r>
  </si>
  <si>
    <r>
      <rPr>
        <b/>
        <sz val="10"/>
        <color theme="1"/>
        <rFont val="Calibri"/>
        <family val="2"/>
      </rPr>
      <t>CSC.9 -</t>
    </r>
    <r>
      <rPr>
        <sz val="10"/>
        <color theme="1"/>
        <rFont val="Calibri"/>
        <family val="2"/>
      </rPr>
      <t xml:space="preserve"> Faire preuve de motivation, d'implication et d'intérêt pour sa formation</t>
    </r>
  </si>
  <si>
    <r>
      <rPr>
        <b/>
        <sz val="10"/>
        <color theme="1"/>
        <rFont val="Calibri"/>
        <family val="2"/>
      </rPr>
      <t>CSC.10 -</t>
    </r>
    <r>
      <rPr>
        <sz val="10"/>
        <color theme="1"/>
        <rFont val="Calibri"/>
        <family val="2"/>
      </rPr>
      <t xml:space="preserve"> Faire preuve de curiosité professionnelle et demander des conseils</t>
    </r>
  </si>
  <si>
    <r>
      <rPr>
        <b/>
        <sz val="10"/>
        <color theme="1"/>
        <rFont val="Calibri"/>
        <family val="2"/>
      </rPr>
      <t xml:space="preserve">CSC.11 - </t>
    </r>
    <r>
      <rPr>
        <sz val="10"/>
        <color theme="1"/>
        <rFont val="Calibri"/>
        <family val="2"/>
      </rPr>
      <t>Savoir s’adapter aux remarques formulées</t>
    </r>
  </si>
  <si>
    <r>
      <rPr>
        <b/>
        <sz val="8"/>
        <color rgb="FF0070C0"/>
        <rFont val="Calibri (Corps)"/>
      </rPr>
      <t>Travaux professionnels</t>
    </r>
    <r>
      <rPr>
        <b/>
        <sz val="9"/>
        <color theme="6" tint="-0.499984740745262"/>
        <rFont val="Calibri"/>
        <family val="2"/>
        <scheme val="minor"/>
      </rPr>
      <t xml:space="preserve"> </t>
    </r>
    <r>
      <rPr>
        <b/>
        <sz val="12"/>
        <color theme="6" tint="-0.499984740745262"/>
        <rFont val="Calibri (Corps)"/>
      </rPr>
      <t>PHASE 1</t>
    </r>
  </si>
  <si>
    <r>
      <rPr>
        <b/>
        <sz val="8"/>
        <color rgb="FF0070C0"/>
        <rFont val="Calibri (Corps)"/>
      </rPr>
      <t>Travaux professionnels</t>
    </r>
    <r>
      <rPr>
        <b/>
        <sz val="9"/>
        <color theme="6" tint="-0.499984740745262"/>
        <rFont val="Calibri"/>
        <family val="2"/>
        <scheme val="minor"/>
      </rPr>
      <t xml:space="preserve"> </t>
    </r>
    <r>
      <rPr>
        <b/>
        <sz val="12"/>
        <color theme="6" tint="-0.499984740745262"/>
        <rFont val="Calibri (Corps)"/>
      </rPr>
      <t>PHASE 2</t>
    </r>
  </si>
  <si>
    <r>
      <rPr>
        <b/>
        <sz val="8"/>
        <color rgb="FF0070C0"/>
        <rFont val="Calibri (Corps)"/>
      </rPr>
      <t>Travaux professionnel</t>
    </r>
    <r>
      <rPr>
        <b/>
        <sz val="9"/>
        <color rgb="FF0070C0"/>
        <rFont val="Calibri (Corps)"/>
      </rPr>
      <t>s</t>
    </r>
    <r>
      <rPr>
        <b/>
        <sz val="9"/>
        <color theme="6" tint="-0.499984740745262"/>
        <rFont val="Calibri"/>
        <family val="2"/>
        <scheme val="minor"/>
      </rPr>
      <t xml:space="preserve"> </t>
    </r>
    <r>
      <rPr>
        <b/>
        <sz val="12"/>
        <color theme="6" tint="-0.499984740745262"/>
        <rFont val="Calibri (Corps)"/>
      </rPr>
      <t>PHASE 3</t>
    </r>
  </si>
  <si>
    <t>CPS11 - Faire preuve de curiosité</t>
  </si>
  <si>
    <t>CPS22 - Ajuster sa façon d’agir face au changement</t>
  </si>
  <si>
    <t>CPS23 - S’investir dans le changement</t>
  </si>
  <si>
    <t>CPS31 - Nouer des relations avec les autres</t>
  </si>
  <si>
    <t xml:space="preserve">CPS32 - S’engager au sein d’un groupe </t>
  </si>
  <si>
    <t>CPS33 - Développer sa faculté de réseautage</t>
  </si>
  <si>
    <t>CPS41 - Comprendre son environnement avant d’agir</t>
  </si>
  <si>
    <t>CPS42 - Agir avec respect vis-à-vis d’autrui</t>
  </si>
  <si>
    <t>CPS51 - Connaître ses forces et ses limites</t>
  </si>
  <si>
    <t>CPS53 - Développer sa capacité à agir</t>
  </si>
  <si>
    <t>CPS12 - Respecter les opinions diverses</t>
  </si>
  <si>
    <t>CPS13 - Prendre la diversité en considération</t>
  </si>
  <si>
    <t>CPS43 - Résoudre des problèmes</t>
  </si>
  <si>
    <t>CPS52 - Prendre sa place</t>
  </si>
  <si>
    <t>CPS21 - Aborder le changement</t>
  </si>
  <si>
    <t>CSC ou CPS 1</t>
  </si>
  <si>
    <t>CSC ou CPS 2</t>
  </si>
  <si>
    <t>CSC ou CPS 3</t>
  </si>
  <si>
    <t>CSC ou CPS 4</t>
  </si>
  <si>
    <t>CSC ou CPS 5</t>
  </si>
  <si>
    <t>Précisez ici le type de lieu de PFMP…</t>
  </si>
  <si>
    <t xml:space="preserve">Sélectionner une Comp. Sociale &amp; Comportementale OU une Comp PsychoSociale (CPS)		</t>
  </si>
  <si>
    <t xml:space="preserve">Sélectionner une Comp. Sociale &amp; Comportementale OU une Comp PsychoSociale (CPS)	</t>
  </si>
  <si>
    <t>Sélectionner une Comp. Sociale &amp; Comportementale OU une Comp PsychoSociale (CPS)</t>
  </si>
  <si>
    <t>Sélectionner une Comp. opérationnelle</t>
  </si>
  <si>
    <t>Sélectionner une Comp. Opérationnelle</t>
  </si>
  <si>
    <t xml:space="preserve"> =&gt; Sélectionner 1 CIP avec le menu déroulant ou Rédiger si besoin 1 CIP dans l'Onglet-4</t>
  </si>
  <si>
    <r>
      <t xml:space="preserve">PFMP 2
</t>
    </r>
    <r>
      <rPr>
        <sz val="10"/>
        <color rgb="FFFF0000"/>
        <rFont val="Calibri"/>
        <family val="2"/>
      </rPr>
      <t>(Bilan évaluation certificative PFMP n°2)</t>
    </r>
  </si>
  <si>
    <t>EP2</t>
  </si>
  <si>
    <t>EP1 note
sur
20</t>
  </si>
  <si>
    <t>EP2 note
sur
20</t>
  </si>
  <si>
    <t>BILAN DE COMPÉTENCES - APPRÉCIATIONS LITTÉRALES SUR LE NIVEAU DE COMPÉTENCES SOCIALES et PROFESSIONNELLES</t>
  </si>
  <si>
    <t xml:space="preserve">Les commentaires relatifs à chaque élève à rédiger à l'issue de l'évaluation en entreprise, doivent comporter, d'une part, une appréciation sur son comportement, ses compétences sociales et exprimer clairement le niveau de compétences professionnelles atteint =&gt; dire ce que l'élève « à fait » en valorisant ses points forts et ce qu'il « doit faire » pour poursuivre son parcours de progrès.
Il convient que les appréciations portées soient suffisamment détaillées et nuancées ainsi que respectueuses de la personne de l'élève. </t>
  </si>
  <si>
    <t>Statistiques % validation des compétences</t>
  </si>
  <si>
    <r>
      <t xml:space="preserve">PÔLE 2 - EP2
</t>
    </r>
    <r>
      <rPr>
        <b/>
        <sz val="12"/>
        <color theme="3" tint="-0.249977111117893"/>
        <rFont val="Arial"/>
        <family val="2"/>
      </rPr>
      <t>Commercialisation, préparation et service des boissons et des cocktails</t>
    </r>
  </si>
  <si>
    <t>Entrainements à l'EP1</t>
  </si>
  <si>
    <r>
      <t xml:space="preserve">Évaluation
n°1
</t>
    </r>
    <r>
      <rPr>
        <b/>
        <sz val="8"/>
        <color rgb="FF0070C0"/>
        <rFont val="Calibri (Corps)"/>
      </rPr>
      <t xml:space="preserve">    </t>
    </r>
    <r>
      <rPr>
        <b/>
        <sz val="11"/>
        <color rgb="FF0070C0"/>
        <rFont val="Calibri"/>
        <family val="2"/>
        <scheme val="minor"/>
      </rPr>
      <t xml:space="preserve">
</t>
    </r>
    <r>
      <rPr>
        <sz val="9"/>
        <color rgb="FF0070C0"/>
        <rFont val="Calibri (Corps)"/>
      </rPr>
      <t>Étude de cas simplifiée</t>
    </r>
  </si>
  <si>
    <r>
      <t xml:space="preserve">Évaluation
n°2
</t>
    </r>
    <r>
      <rPr>
        <b/>
        <sz val="8"/>
        <color rgb="FF0070C0"/>
        <rFont val="Calibri (Corps)"/>
      </rPr>
      <t xml:space="preserve">   </t>
    </r>
    <r>
      <rPr>
        <b/>
        <sz val="11"/>
        <color rgb="FF0070C0"/>
        <rFont val="Calibri"/>
        <family val="2"/>
        <scheme val="minor"/>
      </rPr>
      <t xml:space="preserve">
</t>
    </r>
    <r>
      <rPr>
        <sz val="9"/>
        <color rgb="FF0070C0"/>
        <rFont val="Calibri (Corps)"/>
      </rPr>
      <t>Étude de cas élaborée</t>
    </r>
  </si>
  <si>
    <t>Étude de cas de synthèse</t>
  </si>
  <si>
    <t xml:space="preserve">PÔLE 1 --- UP1 : Organisation du service et participation à la définition de l’offre commerciale dans une démarche durable
</t>
  </si>
  <si>
    <t xml:space="preserve">PÔLE 2 --- UP2 : Commercialisation, préparation et service des boissons et des cocktails
</t>
  </si>
  <si>
    <r>
      <t xml:space="preserve">COMPÉTENCES SOCIALES &amp; COMPORTEMENTALES </t>
    </r>
    <r>
      <rPr>
        <b/>
        <u/>
        <sz val="18"/>
        <color theme="1"/>
        <rFont val="Arial Narrow"/>
        <family val="2"/>
      </rPr>
      <t>(évaluation formative)</t>
    </r>
    <r>
      <rPr>
        <b/>
        <sz val="18"/>
        <color theme="1"/>
        <rFont val="Arial Narrow"/>
        <family val="2"/>
      </rPr>
      <t xml:space="preserve"> OU Compétences Psychosociales</t>
    </r>
  </si>
  <si>
    <t>inscrire lieux PFMP 1</t>
  </si>
  <si>
    <t>inscrire lieux PFMP 2</t>
  </si>
  <si>
    <t>inscrire lieux PFMP 3</t>
  </si>
  <si>
    <r>
      <t xml:space="preserve">Évaluations </t>
    </r>
    <r>
      <rPr>
        <b/>
        <u/>
        <sz val="16"/>
        <color rgb="FFC00000"/>
        <rFont val="Calibri (Corps)"/>
      </rPr>
      <t>CERTIFICATIVES</t>
    </r>
    <r>
      <rPr>
        <b/>
        <sz val="14"/>
        <color rgb="FFC00000"/>
        <rFont val="Calibri (Corps)"/>
      </rPr>
      <t xml:space="preserve"> =&gt; Bulletins + CCF - Examen</t>
    </r>
  </si>
  <si>
    <r>
      <rPr>
        <b/>
        <sz val="16"/>
        <color theme="6" tint="-0.499984740745262"/>
        <rFont val="Calibri"/>
        <family val="2"/>
        <scheme val="minor"/>
      </rPr>
      <t xml:space="preserve">Évaluations </t>
    </r>
    <r>
      <rPr>
        <b/>
        <u/>
        <sz val="16"/>
        <color theme="6" tint="-0.499984740745262"/>
        <rFont val="Calibri (Corps)"/>
      </rPr>
      <t>FORMATIVES</t>
    </r>
    <r>
      <rPr>
        <b/>
        <sz val="14"/>
        <color theme="6" tint="-0.499984740745262"/>
        <rFont val="Calibri"/>
        <family val="2"/>
        <scheme val="minor"/>
      </rPr>
      <t xml:space="preserve"> =&gt; Bulletins scolaires</t>
    </r>
  </si>
  <si>
    <r>
      <rPr>
        <b/>
        <sz val="11"/>
        <color rgb="FF0070C0"/>
        <rFont val="Calibri"/>
        <family val="2"/>
      </rPr>
      <t>Évaluation n°1</t>
    </r>
    <r>
      <rPr>
        <sz val="11"/>
        <color rgb="FF0070C0"/>
        <rFont val="Calibri"/>
        <family val="2"/>
      </rPr>
      <t xml:space="preserve">
</t>
    </r>
    <r>
      <rPr>
        <sz val="8"/>
        <color rgb="FF0070C0"/>
        <rFont val="Calibri"/>
        <family val="2"/>
      </rPr>
      <t>(entraînement EP1)</t>
    </r>
    <r>
      <rPr>
        <sz val="9"/>
        <color rgb="FF0070C0"/>
        <rFont val="Calibri"/>
        <family val="2"/>
      </rPr>
      <t xml:space="preserve">
</t>
    </r>
    <r>
      <rPr>
        <sz val="11"/>
        <color theme="6" tint="-0.499984740745262"/>
        <rFont val="Calibri"/>
        <family val="2"/>
      </rPr>
      <t>•=&gt; Étude de cas simplifiée</t>
    </r>
  </si>
  <si>
    <r>
      <rPr>
        <b/>
        <sz val="11"/>
        <color rgb="FF0070C0"/>
        <rFont val="Calibri"/>
        <family val="2"/>
      </rPr>
      <t>Évaluation n°2</t>
    </r>
    <r>
      <rPr>
        <sz val="11"/>
        <color rgb="FF0070C0"/>
        <rFont val="Calibri"/>
        <family val="2"/>
      </rPr>
      <t xml:space="preserve">
</t>
    </r>
    <r>
      <rPr>
        <sz val="8"/>
        <color rgb="FF0070C0"/>
        <rFont val="Calibri"/>
        <family val="2"/>
      </rPr>
      <t>(entraînement EP1)</t>
    </r>
    <r>
      <rPr>
        <sz val="11"/>
        <color rgb="FF0070C0"/>
        <rFont val="Calibri"/>
        <family val="2"/>
      </rPr>
      <t xml:space="preserve">
</t>
    </r>
    <r>
      <rPr>
        <sz val="11"/>
        <color theme="9" tint="-0.249977111117893"/>
        <rFont val="Calibri"/>
        <family val="2"/>
      </rPr>
      <t>•=&gt; Étude de cas élaborée</t>
    </r>
  </si>
  <si>
    <r>
      <rPr>
        <b/>
        <sz val="11"/>
        <color rgb="FF0070C0"/>
        <rFont val="Calibri"/>
        <family val="2"/>
      </rPr>
      <t>Évaluation n°3</t>
    </r>
    <r>
      <rPr>
        <sz val="11"/>
        <color rgb="FF0070C0"/>
        <rFont val="Calibri"/>
        <family val="2"/>
      </rPr>
      <t xml:space="preserve">
</t>
    </r>
    <r>
      <rPr>
        <sz val="8"/>
        <color rgb="FF0070C0"/>
        <rFont val="Calibri"/>
        <family val="2"/>
      </rPr>
      <t>(entraînement EP1)</t>
    </r>
    <r>
      <rPr>
        <sz val="9"/>
        <color rgb="FF0070C0"/>
        <rFont val="Calibri"/>
        <family val="2"/>
      </rPr>
      <t xml:space="preserve">
</t>
    </r>
    <r>
      <rPr>
        <sz val="11"/>
        <color rgb="FFFF0000"/>
        <rFont val="Calibri"/>
        <family val="2"/>
      </rPr>
      <t>•=&gt; Étude de cas de synthèse</t>
    </r>
  </si>
  <si>
    <r>
      <rPr>
        <b/>
        <sz val="8"/>
        <color rgb="FF0070C0"/>
        <rFont val="Calibri"/>
        <family val="2"/>
      </rPr>
      <t>Évaluation n°1</t>
    </r>
    <r>
      <rPr>
        <sz val="8"/>
        <color rgb="FF0070C0"/>
        <rFont val="Calibri"/>
        <family val="2"/>
      </rPr>
      <t xml:space="preserve">
</t>
    </r>
    <r>
      <rPr>
        <sz val="8"/>
        <color theme="6" tint="-0.499984740745262"/>
        <rFont val="Calibri"/>
        <family val="2"/>
      </rPr>
      <t>•=&gt; Étude de cas simplifiée</t>
    </r>
  </si>
  <si>
    <r>
      <rPr>
        <b/>
        <sz val="8"/>
        <color rgb="FF0070C0"/>
        <rFont val="Calibri"/>
        <family val="2"/>
      </rPr>
      <t>Évaluation n°2</t>
    </r>
    <r>
      <rPr>
        <sz val="8"/>
        <color rgb="FF0070C0"/>
        <rFont val="Calibri"/>
        <family val="2"/>
      </rPr>
      <t xml:space="preserve">
</t>
    </r>
    <r>
      <rPr>
        <sz val="8"/>
        <color theme="9" tint="-0.249977111117893"/>
        <rFont val="Calibri"/>
        <family val="2"/>
      </rPr>
      <t>•=&gt; Étude de cas élaborée</t>
    </r>
  </si>
  <si>
    <r>
      <rPr>
        <b/>
        <sz val="8"/>
        <color rgb="FF0070C0"/>
        <rFont val="Calibri"/>
        <family val="2"/>
      </rPr>
      <t>Évaluation n°3</t>
    </r>
    <r>
      <rPr>
        <sz val="8"/>
        <color rgb="FF0070C0"/>
        <rFont val="Calibri"/>
        <family val="2"/>
      </rPr>
      <t xml:space="preserve">
</t>
    </r>
    <r>
      <rPr>
        <sz val="8"/>
        <color rgb="FFFF0000"/>
        <rFont val="Calibri"/>
        <family val="2"/>
      </rPr>
      <t>•=&gt; Étude de cas de synthèse</t>
    </r>
  </si>
  <si>
    <t>MOYENNE POLE 2</t>
  </si>
  <si>
    <t>PARCOURS DE FORMATION CERTIFICAT DE SPÉCIALISATION - MÉTIERS DU BAR</t>
  </si>
  <si>
    <t>Livret de suivi et d'évaluation des compétences  -  CERTIFICAT DE SPÉCIALISATION - MÉTIERS DU BAR</t>
  </si>
  <si>
    <r>
      <rPr>
        <b/>
        <sz val="20"/>
        <color theme="1"/>
        <rFont val="Calibri"/>
        <family val="2"/>
      </rPr>
      <t>1 -</t>
    </r>
    <r>
      <rPr>
        <sz val="20"/>
        <color theme="1"/>
        <rFont val="Calibri"/>
        <family val="2"/>
      </rPr>
      <t xml:space="preserve"> SUIVI DU PARCOURS DE COMPÉTENCES - CERTIFICAT DE SPÉCIALISATION - MÉTIERS DU BAR</t>
    </r>
  </si>
  <si>
    <r>
      <t>1 -</t>
    </r>
    <r>
      <rPr>
        <sz val="20"/>
        <color theme="1"/>
        <rFont val="Calibri"/>
        <family val="2"/>
      </rPr>
      <t xml:space="preserve"> SUIVI DU PARCOURS DE COMPÉTENCES - CERTIFICAT DE SPÉCIALISATION - MÉTIERS DU BAR</t>
    </r>
  </si>
  <si>
    <r>
      <rPr>
        <b/>
        <sz val="20"/>
        <color theme="1"/>
        <rFont val="Calibri"/>
        <family val="2"/>
      </rPr>
      <t>2-</t>
    </r>
    <r>
      <rPr>
        <sz val="20"/>
        <color theme="1"/>
        <rFont val="Calibri"/>
        <family val="2"/>
      </rPr>
      <t xml:space="preserve"> SUIVI DU PARCOURS DE CERTIFICATION EN CONTRÔLE EN COURS DE FORMATION</t>
    </r>
  </si>
  <si>
    <r>
      <t>2-</t>
    </r>
    <r>
      <rPr>
        <sz val="20"/>
        <color theme="1"/>
        <rFont val="Calibri"/>
        <family val="2"/>
      </rPr>
      <t xml:space="preserve"> SUIVI DU PARCOURS DE CERTIFICATION EN CONTRÔLE EN COURS DE FORMATION</t>
    </r>
  </si>
  <si>
    <r>
      <rPr>
        <b/>
        <sz val="20"/>
        <color theme="1"/>
        <rFont val="Calibri"/>
        <family val="2"/>
      </rPr>
      <t>3 -</t>
    </r>
    <r>
      <rPr>
        <sz val="20"/>
        <color theme="1"/>
        <rFont val="Calibri"/>
        <family val="2"/>
      </rPr>
      <t xml:space="preserve"> BILAN DE COMPÉTENCES - APPRÉCIATIONS LITTÉRALES SUR LE NIVEAU DE COMPÉTENCES ATTEINT PAR LE CANDIDAT</t>
    </r>
  </si>
  <si>
    <r>
      <t>3 -</t>
    </r>
    <r>
      <rPr>
        <sz val="20"/>
        <color theme="1"/>
        <rFont val="Calibri"/>
        <family val="2"/>
      </rPr>
      <t xml:space="preserve"> BILAN DE COMPÉTENCES - APPRÉCIATIONS LITTÉRALES SUR LE NIVEAU DE COMPÉTENCES ATTEINT PAR LE CANDIDAT</t>
    </r>
  </si>
  <si>
    <t xml:space="preserve">L'évaluation formative des compétences sociales vient nourrir les avis sur le bulletin scolaire et le livret scolaire, le cas échéant. Chaque saisie de "X" invite l'algorithme à un positionnement, celui-ci est progressif et se recalcule à chaque saisie.
La colonne « commentaires et conseils de progrès » permet de rédiger un commentaire global sur les compétences sociales et comportementales. </t>
  </si>
  <si>
    <r>
      <t xml:space="preserve">&lt;= Il appartient à l'enseignant </t>
    </r>
    <r>
      <rPr>
        <b/>
        <u/>
        <sz val="14"/>
        <color rgb="FFFF0000"/>
        <rFont val="Calibri"/>
        <family val="2"/>
      </rPr>
      <t>d'ajuster la note</t>
    </r>
    <r>
      <rPr>
        <sz val="14"/>
        <color rgb="FFFF0000"/>
        <rFont val="Calibri"/>
        <family val="2"/>
      </rPr>
      <t xml:space="preserve"> afin qu'elle devienne définitive, en fonction de critères pédagogiques propres au suivi de l'apprenant, ou pour valoriser une compétence en particulier, des progrès ou un critère spécifique</t>
    </r>
  </si>
  <si>
    <t>Les dates des deux semestres sont reportées à partir des informations saisies plus haut, les 3 dates des évaluations sont à saisir au fur et à mesure par l'équipe pédagogique en charge du suivi</t>
  </si>
  <si>
    <r>
      <rPr>
        <b/>
        <sz val="14"/>
        <rFont val="Arial"/>
        <family val="2"/>
      </rPr>
      <t>PÔLE 1 - EP1</t>
    </r>
    <r>
      <rPr>
        <b/>
        <sz val="12"/>
        <color theme="6" tint="-0.499984740745262"/>
        <rFont val="Arial"/>
        <family val="2"/>
      </rPr>
      <t xml:space="preserve">
Organisation du service et participation à la définition de l'offre commerciale dans une démarche durable</t>
    </r>
  </si>
  <si>
    <t>(Nom, Prénom et discipline, précisez si intervenant professionnel extérieur)</t>
  </si>
  <si>
    <t>Pertinence des réponses apportées</t>
  </si>
  <si>
    <r>
      <rPr>
        <sz val="14"/>
        <color rgb="FFFF0000"/>
        <rFont val="Calibri"/>
        <family val="2"/>
      </rPr>
      <t>Mettre une croix pour réaliser un positionnement dans les colonnes prévues à cet effet, sur le curseur d'évaluation qui s'échelonne de "insuffisant" à "Excellent"</t>
    </r>
    <r>
      <rPr>
        <b/>
        <sz val="16"/>
        <color rgb="FFFF0000"/>
        <rFont val="Calibri"/>
        <family val="2"/>
      </rPr>
      <t xml:space="preserve">
</t>
    </r>
    <r>
      <rPr>
        <b/>
        <u/>
        <sz val="16"/>
        <color rgb="FFFF0000"/>
        <rFont val="Calibri"/>
        <family val="2"/>
      </rPr>
      <t>ATTENTION à ne saisir qu'une seule croix X par positionnement</t>
    </r>
  </si>
  <si>
    <r>
      <t xml:space="preserve">Mettre une croix pour réaliser un positionnement dans les colonnes prévues à cet effet, sur le curseur d'évaluation qui s'échelonne de "Non maitrisée" à "Bien maitrisée"
</t>
    </r>
    <r>
      <rPr>
        <b/>
        <u/>
        <sz val="14"/>
        <color rgb="FFFF0000"/>
        <rFont val="Calibri"/>
        <family val="2"/>
      </rPr>
      <t>ATTENTION à ne saisir qu'une seule croix X par positionnement</t>
    </r>
    <r>
      <rPr>
        <sz val="14"/>
        <color rgb="FFFF0000"/>
        <rFont val="Calibri"/>
        <family val="2"/>
      </rPr>
      <t xml:space="preserve">
Le groupe de pilotage national préconise trois entrainements à l'EP1 dont les objectifs sont : 
• Préparer l’élève/apprenti à la méthodologie d’une épreuve ponctuelle complexe ;
• Positionner l’élève/apprenti dans le livret numérique - onglet candidat afin de mesurer ses progrès et l’accompagner ;
• Mettre en œuvre des actions pédagogiques complémentaires (approfondissement, remédiation).
</t>
    </r>
    <r>
      <rPr>
        <b/>
        <sz val="14"/>
        <color rgb="FFFF0000"/>
        <rFont val="Calibri"/>
        <family val="2"/>
      </rPr>
      <t>Évaluation 1 - Étude de cas simplifiée</t>
    </r>
    <r>
      <rPr>
        <sz val="14"/>
        <color rgb="FFFF0000"/>
        <rFont val="Calibri"/>
        <family val="2"/>
      </rPr>
      <t xml:space="preserve">
Composée d’un seul dossier à traiter sur un temps donné et court avec utilisation d’une annexe et de plusieurs documents simples (1 h à 1 h 30)
</t>
    </r>
    <r>
      <rPr>
        <b/>
        <sz val="14"/>
        <color rgb="FFFF0000"/>
        <rFont val="Calibri"/>
        <family val="2"/>
      </rPr>
      <t>Évaluation 2 - Étude de cas élaborée</t>
    </r>
    <r>
      <rPr>
        <sz val="14"/>
        <color rgb="FFFF0000"/>
        <rFont val="Calibri"/>
        <family val="2"/>
      </rPr>
      <t xml:space="preserve">
Composée d’un ou deux dossiers et d’un corpus documentaire plus construit
(1 h 30 à 2 h)
</t>
    </r>
    <r>
      <rPr>
        <b/>
        <sz val="14"/>
        <color rgb="FFFF0000"/>
        <rFont val="Calibri"/>
        <family val="2"/>
      </rPr>
      <t xml:space="preserve">Évaluation 3 - Étude de cas de synthèse </t>
    </r>
    <r>
      <rPr>
        <sz val="14"/>
        <color rgb="FFFF0000"/>
        <rFont val="Calibri"/>
        <family val="2"/>
      </rPr>
      <t xml:space="preserve">
Composée de trois à quatre dossiers à traiter et d’un corpus documentaire (2 h 30)
</t>
    </r>
    <r>
      <rPr>
        <sz val="12"/>
        <color rgb="FFFF0000"/>
        <rFont val="Calibri"/>
        <family val="2"/>
      </rPr>
      <t xml:space="preserve">
</t>
    </r>
  </si>
  <si>
    <r>
      <t xml:space="preserve">Mettre une croix pour réaliser un positionnement dans les colonnes prévues à cet effet, sur le curseur d'évaluation qui s'échelonne de "Non maitrisée" à "Bien maitrisée"
</t>
    </r>
    <r>
      <rPr>
        <b/>
        <u/>
        <sz val="14"/>
        <color rgb="FFFF0000"/>
        <rFont val="Calibri"/>
        <family val="2"/>
      </rPr>
      <t>ATTENTION à ne saisir qu'une seule croix X par positionnement</t>
    </r>
    <r>
      <rPr>
        <sz val="14"/>
        <color rgb="FFFF0000"/>
        <rFont val="Calibri"/>
        <family val="2"/>
      </rPr>
      <t xml:space="preserve">
• Les positionnements effectués tout au long de la formation nourrissent les bulletins scolaires ainsi que le processus de certification CCF.
• Ces positionnements permettent en effet de compléter le bulletin scolaire (note et appréciation du niveau de compétences atteint), mais ils contribuent également à noter l’élève dans le cadre de la validation filée du CCF.
• Il est donc prévu 3 Positionnements certificatifs par compétences dans les « travaux professionnels » en centre de formation et 3 bilans certificatifs en entreprise (soit en fin de PFMP, soit selon un calendrier pour les apprentis). L’ensemble de ces positionnements constitue l’évaluation du parcours et donc =&gt; la note d’EP2.</t>
    </r>
  </si>
  <si>
    <t>Nom TUTEUR</t>
  </si>
  <si>
    <t>Nom tuteur</t>
  </si>
  <si>
    <t>NOM prof</t>
  </si>
  <si>
    <t>Sélectionner une Comp. Sociale &amp; Comportementale OU une compétence psychosociale (CPS)</t>
  </si>
  <si>
    <t xml:space="preserve">Sélectionner une Comp. Sociale &amp; Comportementale OU une compétence psychosociale (CPS)									</t>
  </si>
  <si>
    <r>
      <rPr>
        <sz val="8"/>
        <color theme="1"/>
        <rFont val="Calibri"/>
        <family val="2"/>
      </rPr>
      <t>Sélectionner une Comp. Sociale &amp; Comportementale OU une compétence psychosociale (CPS</t>
    </r>
    <r>
      <rPr>
        <b/>
        <sz val="8"/>
        <color theme="1"/>
        <rFont val="Calibri"/>
        <family val="2"/>
      </rPr>
      <t>)</t>
    </r>
  </si>
  <si>
    <t>Nbr Semaines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</si>
</sst>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
    <numFmt numFmtId="166" formatCode="0;\-0,;;@"/>
  </numFmts>
  <fonts count="252">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Arial Narrow"/>
      <family val="2"/>
    </font>
    <font>
      <sz val="12"/>
      <color theme="1"/>
      <name val="Arial Narrow"/>
      <family val="2"/>
    </font>
    <font>
      <sz val="8"/>
      <color theme="1"/>
      <name val="Arial Narrow"/>
      <family val="2"/>
    </font>
    <font>
      <b/>
      <sz val="14"/>
      <name val="Arial Narrow"/>
      <family val="2"/>
    </font>
    <font>
      <b/>
      <sz val="16"/>
      <color theme="0"/>
      <name val="Arial Narrow"/>
      <family val="2"/>
    </font>
    <font>
      <b/>
      <sz val="11"/>
      <color theme="1"/>
      <name val="Calibri"/>
      <family val="2"/>
      <scheme val="minor"/>
    </font>
    <font>
      <b/>
      <sz val="9"/>
      <color theme="1"/>
      <name val="Arial Narrow"/>
      <family val="2"/>
    </font>
    <font>
      <b/>
      <sz val="16"/>
      <name val="Arial Narrow"/>
      <family val="2"/>
    </font>
    <font>
      <sz val="18"/>
      <color theme="3"/>
      <name val="Cambria"/>
      <family val="2"/>
      <scheme val="major"/>
    </font>
    <font>
      <b/>
      <sz val="12"/>
      <color theme="1"/>
      <name val="Calibri"/>
      <family val="2"/>
      <scheme val="minor"/>
    </font>
    <font>
      <b/>
      <sz val="14"/>
      <color theme="1"/>
      <name val="Calibri"/>
      <family val="2"/>
      <scheme val="minor"/>
    </font>
    <font>
      <b/>
      <sz val="10"/>
      <color theme="1"/>
      <name val="Calibri"/>
      <family val="2"/>
      <scheme val="minor"/>
    </font>
    <font>
      <b/>
      <sz val="11"/>
      <name val="Calibri"/>
      <family val="2"/>
      <scheme val="minor"/>
    </font>
    <font>
      <sz val="8"/>
      <color theme="1"/>
      <name val="Calibri"/>
      <family val="2"/>
      <scheme val="minor"/>
    </font>
    <font>
      <sz val="11"/>
      <name val="Calibri"/>
      <family val="2"/>
      <scheme val="minor"/>
    </font>
    <font>
      <b/>
      <sz val="12"/>
      <name val="Calibri"/>
      <family val="2"/>
      <scheme val="minor"/>
    </font>
    <font>
      <b/>
      <sz val="11"/>
      <name val="Arial Narrow"/>
      <family val="2"/>
    </font>
    <font>
      <sz val="12"/>
      <name val="Calibri"/>
      <family val="2"/>
      <scheme val="minor"/>
    </font>
    <font>
      <sz val="11"/>
      <color theme="1" tint="0.499984740745262"/>
      <name val="Calibri"/>
      <family val="2"/>
      <scheme val="minor"/>
    </font>
    <font>
      <sz val="11"/>
      <color theme="0"/>
      <name val="Calibri"/>
      <family val="2"/>
      <scheme val="minor"/>
    </font>
    <font>
      <b/>
      <sz val="11"/>
      <color rgb="FFFF0000"/>
      <name val="Calibri"/>
      <family val="2"/>
      <scheme val="minor"/>
    </font>
    <font>
      <sz val="11"/>
      <color rgb="FFFF0000"/>
      <name val="Calibri"/>
      <family val="2"/>
      <scheme val="minor"/>
    </font>
    <font>
      <sz val="14"/>
      <color theme="1"/>
      <name val="Calibri"/>
      <family val="2"/>
      <scheme val="minor"/>
    </font>
    <font>
      <b/>
      <sz val="10"/>
      <name val="Calibri"/>
      <family val="2"/>
      <scheme val="minor"/>
    </font>
    <font>
      <sz val="9"/>
      <name val="Calibri"/>
      <family val="2"/>
      <scheme val="minor"/>
    </font>
    <font>
      <sz val="10"/>
      <name val="Calibri"/>
      <family val="2"/>
      <scheme val="minor"/>
    </font>
    <font>
      <sz val="14"/>
      <name val="Calibri"/>
      <family val="2"/>
      <scheme val="minor"/>
    </font>
    <font>
      <b/>
      <sz val="18"/>
      <color theme="1"/>
      <name val="Calibri"/>
      <family val="2"/>
      <scheme val="minor"/>
    </font>
    <font>
      <b/>
      <sz val="8"/>
      <color rgb="FFFF0000"/>
      <name val="Arial Narrow"/>
      <family val="2"/>
    </font>
    <font>
      <b/>
      <u/>
      <sz val="18"/>
      <name val="Calibri"/>
      <family val="2"/>
      <scheme val="minor"/>
    </font>
    <font>
      <u/>
      <sz val="24"/>
      <name val="Calibri"/>
      <family val="2"/>
      <scheme val="minor"/>
    </font>
    <font>
      <u/>
      <sz val="16"/>
      <name val="Calibri"/>
      <family val="2"/>
      <scheme val="minor"/>
    </font>
    <font>
      <b/>
      <sz val="16"/>
      <name val="Calibri"/>
      <family val="2"/>
      <scheme val="minor"/>
    </font>
    <font>
      <b/>
      <sz val="8"/>
      <name val="Calibri"/>
      <family val="2"/>
      <scheme val="minor"/>
    </font>
    <font>
      <sz val="10"/>
      <color theme="0"/>
      <name val="Calibri"/>
      <family val="2"/>
      <scheme val="minor"/>
    </font>
    <font>
      <sz val="6"/>
      <name val="Calibri"/>
      <family val="2"/>
      <scheme val="minor"/>
    </font>
    <font>
      <sz val="12"/>
      <color rgb="FFFF0000"/>
      <name val="Calibri"/>
      <family val="2"/>
      <scheme val="minor"/>
    </font>
    <font>
      <b/>
      <sz val="14"/>
      <color theme="0"/>
      <name val="Calibri"/>
      <family val="2"/>
      <scheme val="minor"/>
    </font>
    <font>
      <b/>
      <sz val="14"/>
      <name val="Calibri"/>
      <family val="2"/>
      <scheme val="minor"/>
    </font>
    <font>
      <sz val="11"/>
      <color theme="0" tint="-0.499984740745262"/>
      <name val="Calibri"/>
      <family val="2"/>
      <scheme val="minor"/>
    </font>
    <font>
      <b/>
      <sz val="14"/>
      <color rgb="FFFF0000"/>
      <name val="Calibri"/>
      <family val="2"/>
      <scheme val="minor"/>
    </font>
    <font>
      <b/>
      <sz val="12"/>
      <color rgb="FFFF0000"/>
      <name val="Calibri"/>
      <family val="2"/>
      <scheme val="minor"/>
    </font>
    <font>
      <sz val="10"/>
      <color theme="1"/>
      <name val="Calibri"/>
      <family val="2"/>
      <scheme val="minor"/>
    </font>
    <font>
      <b/>
      <sz val="10"/>
      <color theme="1"/>
      <name val="Arial Narrow"/>
      <family val="2"/>
    </font>
    <font>
      <b/>
      <sz val="12"/>
      <color theme="0"/>
      <name val="Arial Narrow"/>
      <family val="2"/>
    </font>
    <font>
      <b/>
      <sz val="10"/>
      <name val="Arial Narrow"/>
      <family val="2"/>
    </font>
    <font>
      <b/>
      <sz val="12"/>
      <name val="Arial Narrow"/>
      <family val="2"/>
    </font>
    <font>
      <b/>
      <sz val="11"/>
      <color theme="1"/>
      <name val="Arial Narrow"/>
      <family val="2"/>
    </font>
    <font>
      <sz val="11"/>
      <name val="Arial Narrow"/>
      <family val="2"/>
    </font>
    <font>
      <sz val="12"/>
      <name val="Arial Narrow"/>
      <family val="2"/>
    </font>
    <font>
      <b/>
      <sz val="18"/>
      <color theme="1"/>
      <name val="Arial Narrow"/>
      <family val="2"/>
    </font>
    <font>
      <b/>
      <sz val="16"/>
      <color theme="6" tint="-0.499984740745262"/>
      <name val="Arial Narrow"/>
      <family val="2"/>
    </font>
    <font>
      <sz val="16"/>
      <color theme="1"/>
      <name val="Calibri"/>
      <family val="2"/>
      <scheme val="minor"/>
    </font>
    <font>
      <b/>
      <sz val="16"/>
      <color theme="1"/>
      <name val="Calibri"/>
      <family val="2"/>
      <scheme val="minor"/>
    </font>
    <font>
      <b/>
      <sz val="12"/>
      <color rgb="FFFF0000"/>
      <name val="Arial Narrow"/>
      <family val="2"/>
    </font>
    <font>
      <sz val="8"/>
      <color theme="0"/>
      <name val="Arial Rounded MT Bold"/>
      <family val="2"/>
    </font>
    <font>
      <b/>
      <sz val="8"/>
      <color theme="0"/>
      <name val="Arial Rounded MT Bold"/>
      <family val="2"/>
    </font>
    <font>
      <sz val="8"/>
      <color theme="1"/>
      <name val="Arial Rounded MT Bold"/>
      <family val="2"/>
    </font>
    <font>
      <b/>
      <sz val="8"/>
      <color theme="1"/>
      <name val="Arial Rounded MT Bold"/>
      <family val="2"/>
    </font>
    <font>
      <i/>
      <sz val="7"/>
      <color rgb="FFFF0000"/>
      <name val="Consolas"/>
      <family val="3"/>
    </font>
    <font>
      <b/>
      <sz val="9"/>
      <color theme="4"/>
      <name val="Calibri"/>
      <family val="2"/>
      <scheme val="minor"/>
    </font>
    <font>
      <sz val="6"/>
      <color theme="1"/>
      <name val="Calibri"/>
      <family val="2"/>
      <scheme val="minor"/>
    </font>
    <font>
      <b/>
      <sz val="11"/>
      <color theme="6" tint="-0.499984740745262"/>
      <name val="Calibri"/>
      <family val="2"/>
      <scheme val="minor"/>
    </font>
    <font>
      <u/>
      <sz val="11"/>
      <color theme="10"/>
      <name val="Calibri"/>
      <family val="2"/>
      <scheme val="minor"/>
    </font>
    <font>
      <b/>
      <sz val="12"/>
      <name val="Arial"/>
      <family val="2"/>
    </font>
    <font>
      <sz val="14"/>
      <color theme="1"/>
      <name val="Arial Narrow"/>
      <family val="2"/>
    </font>
    <font>
      <b/>
      <sz val="10"/>
      <color rgb="FF0070C0"/>
      <name val="Calibri"/>
      <family val="2"/>
      <scheme val="minor"/>
    </font>
    <font>
      <sz val="9"/>
      <name val="Arial"/>
      <family val="2"/>
    </font>
    <font>
      <b/>
      <sz val="10"/>
      <color rgb="FFFFC000"/>
      <name val="Calibri"/>
      <family val="2"/>
      <scheme val="minor"/>
    </font>
    <font>
      <b/>
      <sz val="10"/>
      <color theme="6" tint="-0.499984740745262"/>
      <name val="Calibri"/>
      <family val="2"/>
      <scheme val="minor"/>
    </font>
    <font>
      <sz val="14"/>
      <name val="Arial Narrow"/>
      <family val="2"/>
    </font>
    <font>
      <b/>
      <sz val="16"/>
      <color theme="3" tint="-0.24994659260841701"/>
      <name val="Arial Narrow"/>
      <family val="2"/>
    </font>
    <font>
      <b/>
      <sz val="26"/>
      <color theme="3"/>
      <name val="Calibri"/>
      <family val="2"/>
      <scheme val="minor"/>
    </font>
    <font>
      <sz val="10"/>
      <color theme="1"/>
      <name val="Arial Narrow"/>
      <family val="2"/>
    </font>
    <font>
      <i/>
      <sz val="11"/>
      <color theme="1" tint="0.499984740745262"/>
      <name val="Calibri"/>
      <family val="2"/>
      <scheme val="minor"/>
    </font>
    <font>
      <b/>
      <sz val="14"/>
      <color rgb="FF0070C0"/>
      <name val="Calibri"/>
      <family val="2"/>
      <scheme val="minor"/>
    </font>
    <font>
      <b/>
      <sz val="20"/>
      <color theme="0"/>
      <name val="Arial Narrow"/>
      <family val="2"/>
    </font>
    <font>
      <sz val="18"/>
      <color rgb="FFFF0000"/>
      <name val="Calibri"/>
      <family val="2"/>
      <scheme val="minor"/>
    </font>
    <font>
      <sz val="10"/>
      <color theme="1"/>
      <name val="Arial"/>
      <family val="2"/>
    </font>
    <font>
      <sz val="10"/>
      <name val="Arial"/>
      <family val="2"/>
    </font>
    <font>
      <sz val="10"/>
      <name val="Arial Narrow"/>
      <family val="2"/>
    </font>
    <font>
      <sz val="12"/>
      <name val="Arial"/>
      <family val="2"/>
    </font>
    <font>
      <b/>
      <sz val="20"/>
      <name val="Arial Narrow"/>
      <family val="2"/>
    </font>
    <font>
      <sz val="11"/>
      <color rgb="FFFFFF00"/>
      <name val="Calibri"/>
      <family val="2"/>
      <scheme val="minor"/>
    </font>
    <font>
      <b/>
      <sz val="18"/>
      <color rgb="FFFF0000"/>
      <name val="Arial Narrow"/>
      <family val="2"/>
    </font>
    <font>
      <i/>
      <sz val="11"/>
      <color theme="0" tint="-0.499984740745262"/>
      <name val="Calibri"/>
      <family val="2"/>
      <scheme val="minor"/>
    </font>
    <font>
      <sz val="11"/>
      <color theme="1"/>
      <name val="Calibri"/>
      <family val="2"/>
    </font>
    <font>
      <b/>
      <sz val="14"/>
      <color theme="1"/>
      <name val="Calibri"/>
      <family val="2"/>
    </font>
    <font>
      <sz val="18"/>
      <color theme="0"/>
      <name val="Calibri"/>
      <family val="2"/>
    </font>
    <font>
      <sz val="11"/>
      <color theme="0"/>
      <name val="Calibri"/>
      <family val="2"/>
    </font>
    <font>
      <u/>
      <sz val="10"/>
      <color theme="10"/>
      <name val="Calibri"/>
      <family val="2"/>
    </font>
    <font>
      <sz val="14"/>
      <color theme="0"/>
      <name val="Calibri"/>
      <family val="2"/>
    </font>
    <font>
      <sz val="11"/>
      <color theme="1" tint="0.499984740745262"/>
      <name val="Calibri"/>
      <family val="2"/>
    </font>
    <font>
      <sz val="14"/>
      <name val="Calibri"/>
      <family val="2"/>
    </font>
    <font>
      <sz val="18"/>
      <color theme="4" tint="-0.499984740745262"/>
      <name val="Calibri"/>
      <family val="2"/>
    </font>
    <font>
      <sz val="16"/>
      <color theme="3"/>
      <name val="Calibri"/>
      <family val="2"/>
    </font>
    <font>
      <sz val="14"/>
      <color theme="1"/>
      <name val="Calibri"/>
      <family val="2"/>
    </font>
    <font>
      <sz val="12"/>
      <color theme="1"/>
      <name val="Calibri"/>
      <family val="2"/>
    </font>
    <font>
      <sz val="10"/>
      <color theme="1"/>
      <name val="Calibri"/>
      <family val="2"/>
    </font>
    <font>
      <sz val="11"/>
      <color rgb="FFFF0000"/>
      <name val="Calibri"/>
      <family val="2"/>
    </font>
    <font>
      <sz val="11"/>
      <name val="Calibri"/>
      <family val="2"/>
    </font>
    <font>
      <sz val="16"/>
      <color theme="1"/>
      <name val="Calibri"/>
      <family val="2"/>
    </font>
    <font>
      <sz val="10"/>
      <color theme="1" tint="0.249977111117893"/>
      <name val="Calibri"/>
      <family val="2"/>
    </font>
    <font>
      <sz val="9"/>
      <color theme="1"/>
      <name val="Calibri"/>
      <family val="2"/>
    </font>
    <font>
      <sz val="18"/>
      <color theme="1"/>
      <name val="Calibri"/>
      <family val="2"/>
    </font>
    <font>
      <sz val="16"/>
      <color theme="0"/>
      <name val="Calibri"/>
      <family val="2"/>
    </font>
    <font>
      <sz val="14"/>
      <color theme="3" tint="0.39997558519241921"/>
      <name val="Calibri"/>
      <family val="2"/>
    </font>
    <font>
      <sz val="12"/>
      <color theme="0"/>
      <name val="Calibri"/>
      <family val="2"/>
    </font>
    <font>
      <sz val="9"/>
      <color theme="4"/>
      <name val="Calibri"/>
      <family val="2"/>
    </font>
    <font>
      <sz val="24"/>
      <name val="Calibri"/>
      <family val="2"/>
    </font>
    <font>
      <sz val="9"/>
      <color theme="0"/>
      <name val="Calibri"/>
      <family val="2"/>
    </font>
    <font>
      <sz val="12"/>
      <color rgb="FFFF0000"/>
      <name val="Calibri"/>
      <family val="2"/>
    </font>
    <font>
      <sz val="10"/>
      <color rgb="FFFF0000"/>
      <name val="Calibri"/>
      <family val="2"/>
    </font>
    <font>
      <sz val="22"/>
      <color theme="1"/>
      <name val="Calibri"/>
      <family val="2"/>
    </font>
    <font>
      <sz val="10"/>
      <color theme="0"/>
      <name val="Calibri"/>
      <family val="2"/>
    </font>
    <font>
      <sz val="8"/>
      <color theme="0"/>
      <name val="Calibri"/>
      <family val="2"/>
    </font>
    <font>
      <sz val="8"/>
      <color theme="1"/>
      <name val="Calibri"/>
      <family val="2"/>
    </font>
    <font>
      <sz val="12"/>
      <name val="Calibri"/>
      <family val="2"/>
    </font>
    <font>
      <sz val="8"/>
      <name val="Calibri"/>
      <family val="2"/>
    </font>
    <font>
      <sz val="9"/>
      <color rgb="FFFF0000"/>
      <name val="Calibri"/>
      <family val="2"/>
    </font>
    <font>
      <sz val="10"/>
      <color rgb="FF00B050"/>
      <name val="Calibri"/>
      <family val="2"/>
    </font>
    <font>
      <sz val="8"/>
      <color rgb="FF0070C0"/>
      <name val="Calibri"/>
      <family val="2"/>
    </font>
    <font>
      <sz val="14"/>
      <color theme="1" tint="0.499984740745262"/>
      <name val="Calibri"/>
      <family val="2"/>
    </font>
    <font>
      <sz val="14"/>
      <color rgb="FFFF0000"/>
      <name val="Calibri"/>
      <family val="2"/>
    </font>
    <font>
      <sz val="16"/>
      <name val="Calibri"/>
      <family val="2"/>
    </font>
    <font>
      <sz val="8"/>
      <color rgb="FFFF0000"/>
      <name val="Calibri"/>
      <family val="2"/>
    </font>
    <font>
      <sz val="22"/>
      <color theme="0"/>
      <name val="Calibri"/>
      <family val="2"/>
    </font>
    <font>
      <sz val="11"/>
      <color theme="0" tint="-0.499984740745262"/>
      <name val="Calibri"/>
      <family val="2"/>
    </font>
    <font>
      <sz val="12"/>
      <color rgb="FF00B050"/>
      <name val="Calibri"/>
      <family val="2"/>
    </font>
    <font>
      <sz val="8"/>
      <color theme="4"/>
      <name val="Calibri"/>
      <family val="2"/>
    </font>
    <font>
      <sz val="14"/>
      <color rgb="FFFFC000"/>
      <name val="Calibri"/>
      <family val="2"/>
    </font>
    <font>
      <sz val="11"/>
      <color rgb="FF00B050"/>
      <name val="Calibri"/>
      <family val="2"/>
    </font>
    <font>
      <sz val="20"/>
      <color theme="1"/>
      <name val="Calibri"/>
      <family val="2"/>
    </font>
    <font>
      <sz val="12"/>
      <color theme="1" tint="0.499984740745262"/>
      <name val="Calibri"/>
      <family val="2"/>
    </font>
    <font>
      <sz val="16"/>
      <color rgb="FF0070C0"/>
      <name val="Calibri"/>
      <family val="2"/>
    </font>
    <font>
      <sz val="14"/>
      <color rgb="FF0070C0"/>
      <name val="Calibri"/>
      <family val="2"/>
    </font>
    <font>
      <sz val="16"/>
      <color rgb="FFFF0000"/>
      <name val="Calibri"/>
      <family val="2"/>
    </font>
    <font>
      <b/>
      <sz val="10"/>
      <color theme="1"/>
      <name val="Calibri"/>
      <family val="2"/>
    </font>
    <font>
      <b/>
      <sz val="10"/>
      <color theme="1"/>
      <name val="Arial"/>
      <family val="2"/>
    </font>
    <font>
      <sz val="9"/>
      <color theme="1"/>
      <name val="Arial"/>
      <family val="2"/>
    </font>
    <font>
      <sz val="10"/>
      <color rgb="FF000000"/>
      <name val="Arial"/>
      <family val="2"/>
    </font>
    <font>
      <b/>
      <u/>
      <sz val="18"/>
      <color theme="1"/>
      <name val="Arial Narrow"/>
      <family val="2"/>
    </font>
    <font>
      <b/>
      <u/>
      <sz val="18"/>
      <color rgb="FFFF0000"/>
      <name val="Arial Narrow"/>
      <family val="2"/>
    </font>
    <font>
      <sz val="11"/>
      <color theme="6" tint="-0.499984740745262"/>
      <name val="Calibri"/>
      <family val="2"/>
      <scheme val="minor"/>
    </font>
    <font>
      <b/>
      <sz val="14"/>
      <color theme="6" tint="-0.499984740745262"/>
      <name val="Calibri"/>
      <family val="2"/>
      <scheme val="minor"/>
    </font>
    <font>
      <b/>
      <sz val="16"/>
      <color rgb="FFC00000"/>
      <name val="Calibri"/>
      <family val="2"/>
      <scheme val="minor"/>
    </font>
    <font>
      <b/>
      <sz val="11"/>
      <color rgb="FF0070C0"/>
      <name val="Calibri"/>
      <family val="2"/>
      <scheme val="minor"/>
    </font>
    <font>
      <b/>
      <sz val="11"/>
      <color rgb="FF00B050"/>
      <name val="Calibri"/>
      <family val="2"/>
    </font>
    <font>
      <sz val="9"/>
      <color rgb="FF00B050"/>
      <name val="Calibri"/>
      <family val="2"/>
    </font>
    <font>
      <sz val="8"/>
      <color rgb="FF00B050"/>
      <name val="Calibri"/>
      <family val="2"/>
    </font>
    <font>
      <b/>
      <sz val="9"/>
      <color theme="6" tint="-0.499984740745262"/>
      <name val="Calibri"/>
      <family val="2"/>
      <scheme val="minor"/>
    </font>
    <font>
      <b/>
      <sz val="9"/>
      <color rgb="FF0070C0"/>
      <name val="Calibri (Corps)"/>
    </font>
    <font>
      <b/>
      <sz val="12"/>
      <color theme="6" tint="-0.499984740745262"/>
      <name val="Calibri (Corps)"/>
    </font>
    <font>
      <b/>
      <sz val="18"/>
      <color theme="0"/>
      <name val="Calibri"/>
      <family val="2"/>
      <scheme val="minor"/>
    </font>
    <font>
      <b/>
      <sz val="10"/>
      <color rgb="FF0070C0"/>
      <name val="Calibri"/>
      <family val="2"/>
    </font>
    <font>
      <b/>
      <sz val="12"/>
      <color rgb="FFFF0000"/>
      <name val="Calibri"/>
      <family val="2"/>
    </font>
    <font>
      <sz val="24"/>
      <color theme="1"/>
      <name val="Calibri"/>
      <family val="2"/>
    </font>
    <font>
      <b/>
      <sz val="14"/>
      <color rgb="FF0070C0"/>
      <name val="Calibri"/>
      <family val="2"/>
    </font>
    <font>
      <b/>
      <sz val="8"/>
      <color rgb="FF0070C0"/>
      <name val="Calibri"/>
      <family val="2"/>
    </font>
    <font>
      <sz val="11"/>
      <name val="Consolas"/>
      <family val="3"/>
    </font>
    <font>
      <b/>
      <sz val="10"/>
      <color theme="9" tint="-0.499984740745262"/>
      <name val="Calibri"/>
      <family val="2"/>
      <scheme val="minor"/>
    </font>
    <font>
      <b/>
      <sz val="12"/>
      <color rgb="FF000000"/>
      <name val="Calibri"/>
      <family val="2"/>
      <scheme val="minor"/>
    </font>
    <font>
      <b/>
      <sz val="14"/>
      <color rgb="FF000000"/>
      <name val="Calibri"/>
      <family val="2"/>
      <scheme val="minor"/>
    </font>
    <font>
      <b/>
      <u/>
      <sz val="20"/>
      <name val="Calibri"/>
      <family val="2"/>
      <scheme val="minor"/>
    </font>
    <font>
      <b/>
      <sz val="10"/>
      <color theme="4"/>
      <name val="Calibri"/>
      <family val="2"/>
      <scheme val="minor"/>
    </font>
    <font>
      <b/>
      <sz val="14"/>
      <color theme="1" tint="0.499984740745262"/>
      <name val="Calibri"/>
      <family val="2"/>
      <scheme val="minor"/>
    </font>
    <font>
      <sz val="22"/>
      <color rgb="FF0070C0"/>
      <name val="Calibri"/>
      <family val="2"/>
    </font>
    <font>
      <b/>
      <sz val="12"/>
      <color theme="6" tint="-0.499984740745262"/>
      <name val="Arial"/>
      <family val="2"/>
    </font>
    <font>
      <b/>
      <sz val="12"/>
      <color theme="3" tint="-0.249977111117893"/>
      <name val="Arial"/>
      <family val="2"/>
    </font>
    <font>
      <b/>
      <sz val="8"/>
      <name val="Arial Narrow"/>
      <family val="2"/>
    </font>
    <font>
      <b/>
      <sz val="18"/>
      <color rgb="FFFF0000"/>
      <name val="Calibri"/>
      <family val="2"/>
      <scheme val="minor"/>
    </font>
    <font>
      <b/>
      <u/>
      <sz val="18"/>
      <color rgb="FFFF0000"/>
      <name val="Calibri (Corps)_x0000_"/>
    </font>
    <font>
      <u/>
      <sz val="18"/>
      <color rgb="FFFF0000"/>
      <name val="Calibri (Corps)_x0000_"/>
    </font>
    <font>
      <b/>
      <sz val="18"/>
      <color rgb="FFFF0000"/>
      <name val="Calibri (Corps)_x0000_"/>
    </font>
    <font>
      <b/>
      <u/>
      <sz val="18"/>
      <color rgb="FFFF0000"/>
      <name val="Calibri (Corps)"/>
    </font>
    <font>
      <b/>
      <sz val="14"/>
      <color theme="4"/>
      <name val="Calibri"/>
      <family val="2"/>
    </font>
    <font>
      <sz val="11"/>
      <color theme="0"/>
      <name val="Calibri (Corps)"/>
    </font>
    <font>
      <sz val="12"/>
      <color theme="0"/>
      <name val="Calibri (Corps)"/>
    </font>
    <font>
      <sz val="12"/>
      <color theme="1" tint="0.499984740745262"/>
      <name val="Calibri"/>
      <family val="2"/>
      <scheme val="minor"/>
    </font>
    <font>
      <b/>
      <sz val="12"/>
      <color theme="1"/>
      <name val="Calibri"/>
      <family val="2"/>
    </font>
    <font>
      <sz val="20"/>
      <color theme="1" tint="0.499984740745262"/>
      <name val="Calibri"/>
      <family val="2"/>
    </font>
    <font>
      <sz val="7.5"/>
      <color theme="1"/>
      <name val="Calibri"/>
      <family val="2"/>
      <scheme val="minor"/>
    </font>
    <font>
      <b/>
      <sz val="8"/>
      <color theme="6" tint="-0.499984740745262"/>
      <name val="Arial"/>
      <family val="2"/>
    </font>
    <font>
      <b/>
      <sz val="10"/>
      <name val="Arial"/>
      <family val="2"/>
    </font>
    <font>
      <b/>
      <sz val="9"/>
      <color theme="1"/>
      <name val="Calibri"/>
      <family val="2"/>
      <scheme val="minor"/>
    </font>
    <font>
      <sz val="8"/>
      <color rgb="FFFF0000"/>
      <name val="Calibri"/>
      <family val="2"/>
      <scheme val="minor"/>
    </font>
    <font>
      <b/>
      <u/>
      <sz val="20"/>
      <color rgb="FFFF0000"/>
      <name val="Calibri"/>
      <family val="2"/>
      <scheme val="minor"/>
    </font>
    <font>
      <b/>
      <u/>
      <sz val="20"/>
      <color rgb="FFFF0000"/>
      <name val="Calibri"/>
      <family val="2"/>
    </font>
    <font>
      <sz val="9"/>
      <color rgb="FF0070C0"/>
      <name val="Calibri"/>
      <family val="2"/>
    </font>
    <font>
      <b/>
      <sz val="12"/>
      <color theme="0"/>
      <name val="Calibri"/>
      <family val="2"/>
    </font>
    <font>
      <sz val="11"/>
      <color rgb="FF0070C0"/>
      <name val="Calibri"/>
      <family val="2"/>
    </font>
    <font>
      <b/>
      <sz val="11"/>
      <color rgb="FF0070C0"/>
      <name val="Calibri"/>
      <family val="2"/>
    </font>
    <font>
      <sz val="20"/>
      <color theme="0"/>
      <name val="Calibri"/>
      <family val="2"/>
    </font>
    <font>
      <sz val="8"/>
      <name val="Arial Narrow"/>
      <family val="2"/>
    </font>
    <font>
      <b/>
      <sz val="8"/>
      <color theme="1"/>
      <name val="Arial Narrow"/>
      <family val="2"/>
    </font>
    <font>
      <b/>
      <sz val="12"/>
      <color theme="3" tint="-0.24994659260841701"/>
      <name val="Arial Narrow"/>
      <family val="2"/>
    </font>
    <font>
      <b/>
      <sz val="18"/>
      <name val="Arial Narrow"/>
      <family val="2"/>
    </font>
    <font>
      <b/>
      <u/>
      <sz val="14"/>
      <color rgb="FFFF0000"/>
      <name val="Calibri"/>
      <family val="2"/>
    </font>
    <font>
      <b/>
      <sz val="14"/>
      <color rgb="FFFF0000"/>
      <name val="Calibri"/>
      <family val="2"/>
    </font>
    <font>
      <sz val="14"/>
      <color rgb="FFFF0000"/>
      <name val="Calibri"/>
      <family val="2"/>
      <scheme val="minor"/>
    </font>
    <font>
      <sz val="18"/>
      <color theme="1"/>
      <name val="Calibri"/>
      <family val="2"/>
      <scheme val="minor"/>
    </font>
    <font>
      <sz val="18"/>
      <name val="Calibri"/>
      <family val="2"/>
      <scheme val="minor"/>
    </font>
    <font>
      <sz val="18"/>
      <name val="Calibri (Corps)"/>
    </font>
    <font>
      <sz val="11"/>
      <color rgb="FF000000"/>
      <name val="Calibri"/>
      <family val="2"/>
      <scheme val="minor"/>
    </font>
    <font>
      <sz val="14"/>
      <color rgb="FF000000"/>
      <name val="Calibri"/>
      <family val="2"/>
      <scheme val="minor"/>
    </font>
    <font>
      <b/>
      <sz val="18"/>
      <color rgb="FF000000"/>
      <name val="Calibri"/>
      <family val="2"/>
      <scheme val="minor"/>
    </font>
    <font>
      <b/>
      <u/>
      <sz val="16"/>
      <color rgb="FFC00000"/>
      <name val="Calibri (Corps)"/>
    </font>
    <font>
      <b/>
      <sz val="12"/>
      <color rgb="FF0070C0"/>
      <name val="Calibri"/>
      <family val="2"/>
      <scheme val="minor"/>
    </font>
    <font>
      <sz val="9"/>
      <color rgb="FF0070C0"/>
      <name val="Calibri (Corps)"/>
    </font>
    <font>
      <b/>
      <sz val="14"/>
      <name val="Arial"/>
      <family val="2"/>
    </font>
    <font>
      <b/>
      <sz val="22"/>
      <color theme="1"/>
      <name val="Calibri"/>
      <family val="2"/>
      <scheme val="minor"/>
    </font>
    <font>
      <sz val="20"/>
      <color theme="4" tint="-0.499984740745262"/>
      <name val="Calibri"/>
      <family val="2"/>
    </font>
    <font>
      <sz val="20"/>
      <color theme="3"/>
      <name val="Calibri"/>
      <family val="2"/>
    </font>
    <font>
      <sz val="16"/>
      <color rgb="FF505050"/>
      <name val="Arial"/>
      <family val="2"/>
    </font>
    <font>
      <sz val="8"/>
      <name val="Calibri"/>
      <family val="2"/>
      <scheme val="minor"/>
    </font>
    <font>
      <sz val="11"/>
      <color theme="1"/>
      <name val="Calibri"/>
      <family val="2"/>
      <scheme val="minor"/>
    </font>
    <font>
      <sz val="11"/>
      <color theme="0"/>
      <name val="Arial Narrow"/>
      <family val="2"/>
    </font>
    <font>
      <sz val="12"/>
      <color rgb="FF0070C0"/>
      <name val="Arial Narrow"/>
      <family val="2"/>
    </font>
    <font>
      <sz val="8"/>
      <color rgb="FF0070C0"/>
      <name val="Calibri"/>
      <family val="2"/>
      <scheme val="minor"/>
    </font>
    <font>
      <b/>
      <sz val="11"/>
      <color theme="0"/>
      <name val="Calibri"/>
      <family val="2"/>
    </font>
    <font>
      <b/>
      <sz val="8"/>
      <color rgb="FF0070C0"/>
      <name val="Calibri (Corps)"/>
    </font>
    <font>
      <i/>
      <sz val="9"/>
      <color theme="0" tint="-0.34998626667073579"/>
      <name val="Calibri"/>
      <family val="2"/>
      <scheme val="minor"/>
    </font>
    <font>
      <sz val="26"/>
      <name val="Calibri"/>
      <family val="2"/>
    </font>
    <font>
      <sz val="20"/>
      <color rgb="FFFF0000"/>
      <name val="Calibri"/>
      <family val="2"/>
      <scheme val="minor"/>
    </font>
    <font>
      <b/>
      <sz val="14"/>
      <color rgb="FFC00000"/>
      <name val="Calibri (Corps)"/>
    </font>
    <font>
      <b/>
      <sz val="16"/>
      <color theme="6" tint="-0.499984740745262"/>
      <name val="Calibri"/>
      <family val="2"/>
      <scheme val="minor"/>
    </font>
    <font>
      <b/>
      <u/>
      <sz val="16"/>
      <color theme="6" tint="-0.499984740745262"/>
      <name val="Calibri (Corps)"/>
    </font>
    <font>
      <sz val="11"/>
      <color theme="9" tint="-0.249977111117893"/>
      <name val="Calibri"/>
      <family val="2"/>
    </font>
    <font>
      <sz val="11"/>
      <color theme="6" tint="-0.499984740745262"/>
      <name val="Calibri"/>
      <family val="2"/>
    </font>
    <font>
      <sz val="8"/>
      <color theme="6" tint="-0.499984740745262"/>
      <name val="Calibri"/>
      <family val="2"/>
    </font>
    <font>
      <sz val="8"/>
      <color theme="9" tint="-0.249977111117893"/>
      <name val="Calibri"/>
      <family val="2"/>
    </font>
    <font>
      <b/>
      <sz val="8"/>
      <color indexed="30"/>
      <name val="Calibri"/>
      <family val="2"/>
    </font>
    <font>
      <b/>
      <sz val="10"/>
      <color indexed="30"/>
      <name val="Calibri"/>
      <family val="2"/>
    </font>
    <font>
      <b/>
      <sz val="12"/>
      <color rgb="FF0070C0"/>
      <name val="Calibri"/>
      <family val="2"/>
    </font>
    <font>
      <b/>
      <sz val="20"/>
      <color theme="1"/>
      <name val="Calibri"/>
      <family val="2"/>
    </font>
    <font>
      <sz val="10"/>
      <color rgb="FF000000"/>
      <name val="Calibri"/>
      <family val="2"/>
      <scheme val="minor"/>
    </font>
    <font>
      <b/>
      <sz val="16"/>
      <color rgb="FFFF0000"/>
      <name val="Calibri"/>
      <family val="2"/>
    </font>
    <font>
      <b/>
      <u/>
      <sz val="16"/>
      <color rgb="FFFF0000"/>
      <name val="Calibri"/>
      <family val="2"/>
    </font>
    <font>
      <b/>
      <sz val="8"/>
      <color theme="1"/>
      <name val="Calibri"/>
      <family val="2"/>
    </font>
    <font>
      <b/>
      <sz val="8"/>
      <color theme="1"/>
      <name val="Calibri"/>
      <family val="2"/>
      <scheme val="minor"/>
    </font>
    <font>
      <b/>
      <sz val="11"/>
      <color theme="1"/>
      <name val="Calibri"/>
      <family val="2"/>
    </font>
  </fonts>
  <fills count="47">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DAD1"/>
        <bgColor indexed="64"/>
      </patternFill>
    </fill>
    <fill>
      <patternFill patternType="solid">
        <fgColor theme="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
      <patternFill patternType="gray125">
        <bgColor theme="0" tint="-4.9989318521683403E-2"/>
      </patternFill>
    </fill>
    <fill>
      <patternFill patternType="solid">
        <fgColor theme="4" tint="0.79998168889431442"/>
        <bgColor indexed="64"/>
      </patternFill>
    </fill>
    <fill>
      <patternFill patternType="solid">
        <fgColor indexed="9"/>
        <bgColor indexed="64"/>
      </patternFill>
    </fill>
    <fill>
      <patternFill patternType="solid">
        <fgColor rgb="FFFFC00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rgb="FFD3DFED"/>
        <bgColor indexed="64"/>
      </patternFill>
    </fill>
    <fill>
      <patternFill patternType="solid">
        <fgColor theme="3" tint="0.79998168889431442"/>
        <bgColor indexed="64"/>
      </patternFill>
    </fill>
    <fill>
      <patternFill patternType="solid">
        <fgColor rgb="FFFFFFA7"/>
        <bgColor indexed="64"/>
      </patternFill>
    </fill>
    <fill>
      <patternFill patternType="solid">
        <fgColor rgb="FFFFFFAF"/>
        <bgColor indexed="64"/>
      </patternFill>
    </fill>
    <fill>
      <patternFill patternType="solid">
        <fgColor rgb="FFDAEEF3"/>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EBF1DE"/>
        <bgColor rgb="FF0000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rgb="FFDAEEF3"/>
        <bgColor rgb="FF000000"/>
      </patternFill>
    </fill>
    <fill>
      <patternFill patternType="solid">
        <fgColor rgb="FF00B050"/>
        <bgColor indexed="64"/>
      </patternFill>
    </fill>
    <fill>
      <patternFill patternType="solid">
        <fgColor rgb="FFFF0000"/>
        <bgColor indexed="64"/>
      </patternFill>
    </fill>
  </fills>
  <borders count="369">
    <border>
      <left/>
      <right/>
      <top/>
      <bottom/>
      <diagonal/>
    </border>
    <border>
      <left style="dotted">
        <color theme="4"/>
      </left>
      <right style="dotted">
        <color theme="4"/>
      </right>
      <top style="dotted">
        <color theme="4"/>
      </top>
      <bottom style="dotted">
        <color theme="4"/>
      </bottom>
      <diagonal/>
    </border>
    <border>
      <left style="medium">
        <color theme="4"/>
      </left>
      <right style="dotted">
        <color theme="4"/>
      </right>
      <top style="medium">
        <color theme="4"/>
      </top>
      <bottom style="dotted">
        <color theme="4"/>
      </bottom>
      <diagonal/>
    </border>
    <border>
      <left style="dotted">
        <color theme="4"/>
      </left>
      <right style="dotted">
        <color theme="4"/>
      </right>
      <top style="medium">
        <color theme="4"/>
      </top>
      <bottom style="dotted">
        <color theme="4"/>
      </bottom>
      <diagonal/>
    </border>
    <border>
      <left style="dotted">
        <color theme="4"/>
      </left>
      <right style="medium">
        <color theme="4"/>
      </right>
      <top style="medium">
        <color theme="4"/>
      </top>
      <bottom style="dotted">
        <color theme="4"/>
      </bottom>
      <diagonal/>
    </border>
    <border>
      <left style="medium">
        <color theme="4"/>
      </left>
      <right style="dotted">
        <color theme="4"/>
      </right>
      <top style="dotted">
        <color theme="4"/>
      </top>
      <bottom style="dotted">
        <color theme="4"/>
      </bottom>
      <diagonal/>
    </border>
    <border>
      <left style="dotted">
        <color theme="4"/>
      </left>
      <right style="medium">
        <color theme="4"/>
      </right>
      <top style="dotted">
        <color theme="4"/>
      </top>
      <bottom style="dotted">
        <color theme="4"/>
      </bottom>
      <diagonal/>
    </border>
    <border>
      <left style="medium">
        <color theme="4"/>
      </left>
      <right style="dotted">
        <color theme="4"/>
      </right>
      <top style="dotted">
        <color theme="4"/>
      </top>
      <bottom style="medium">
        <color theme="4"/>
      </bottom>
      <diagonal/>
    </border>
    <border>
      <left style="dotted">
        <color theme="4"/>
      </left>
      <right style="dotted">
        <color theme="4"/>
      </right>
      <top style="dotted">
        <color theme="4"/>
      </top>
      <bottom style="medium">
        <color theme="4"/>
      </bottom>
      <diagonal/>
    </border>
    <border>
      <left style="dotted">
        <color theme="4"/>
      </left>
      <right style="medium">
        <color theme="4"/>
      </right>
      <top style="dotted">
        <color theme="4"/>
      </top>
      <bottom style="medium">
        <color theme="4"/>
      </bottom>
      <diagonal/>
    </border>
    <border>
      <left/>
      <right style="dotted">
        <color theme="4"/>
      </right>
      <top style="medium">
        <color theme="4"/>
      </top>
      <bottom style="dotted">
        <color theme="4"/>
      </bottom>
      <diagonal/>
    </border>
    <border>
      <left/>
      <right style="dotted">
        <color theme="4"/>
      </right>
      <top style="dotted">
        <color theme="4"/>
      </top>
      <bottom style="dotted">
        <color theme="4"/>
      </bottom>
      <diagonal/>
    </border>
    <border>
      <left/>
      <right style="dotted">
        <color theme="4"/>
      </right>
      <top style="dotted">
        <color theme="4"/>
      </top>
      <bottom style="medium">
        <color theme="4"/>
      </bottom>
      <diagonal/>
    </border>
    <border>
      <left style="medium">
        <color theme="4"/>
      </left>
      <right style="medium">
        <color theme="4"/>
      </right>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dotted">
        <color theme="4"/>
      </right>
      <top/>
      <bottom style="dotted">
        <color theme="4"/>
      </bottom>
      <diagonal/>
    </border>
    <border>
      <left style="dotted">
        <color theme="4"/>
      </left>
      <right style="dotted">
        <color theme="4"/>
      </right>
      <top/>
      <bottom style="dotted">
        <color theme="4"/>
      </bottom>
      <diagonal/>
    </border>
    <border>
      <left style="dotted">
        <color theme="4"/>
      </left>
      <right style="medium">
        <color theme="4"/>
      </right>
      <top/>
      <bottom style="dotted">
        <color theme="4"/>
      </bottom>
      <diagonal/>
    </border>
    <border>
      <left/>
      <right style="dotted">
        <color theme="4"/>
      </right>
      <top/>
      <bottom style="dotted">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theme="4"/>
      </right>
      <top/>
      <bottom/>
      <diagonal/>
    </border>
    <border>
      <left/>
      <right style="medium">
        <color theme="4"/>
      </right>
      <top/>
      <bottom style="medium">
        <color theme="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theme="4"/>
      </top>
      <bottom/>
      <diagonal/>
    </border>
    <border>
      <left style="medium">
        <color theme="4"/>
      </left>
      <right/>
      <top style="hair">
        <color theme="4"/>
      </top>
      <bottom style="hair">
        <color theme="4"/>
      </bottom>
      <diagonal/>
    </border>
    <border>
      <left style="medium">
        <color theme="4"/>
      </left>
      <right/>
      <top style="hair">
        <color theme="4"/>
      </top>
      <bottom style="medium">
        <color theme="4"/>
      </bottom>
      <diagonal/>
    </border>
    <border>
      <left/>
      <right/>
      <top/>
      <bottom style="medium">
        <color theme="4"/>
      </bottom>
      <diagonal/>
    </border>
    <border>
      <left style="medium">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thin">
        <color theme="4"/>
      </left>
      <right style="thin">
        <color theme="4"/>
      </right>
      <top style="thin">
        <color theme="4"/>
      </top>
      <bottom style="medium">
        <color theme="4"/>
      </bottom>
      <diagonal/>
    </border>
    <border>
      <left style="medium">
        <color theme="4"/>
      </left>
      <right/>
      <top style="medium">
        <color theme="4"/>
      </top>
      <bottom style="medium">
        <color theme="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6"/>
      </left>
      <right style="medium">
        <color theme="6"/>
      </right>
      <top style="medium">
        <color theme="6"/>
      </top>
      <bottom/>
      <diagonal/>
    </border>
    <border>
      <left style="medium">
        <color theme="6"/>
      </left>
      <right style="medium">
        <color theme="6"/>
      </right>
      <top/>
      <bottom/>
      <diagonal/>
    </border>
    <border>
      <left style="medium">
        <color theme="6"/>
      </left>
      <right style="medium">
        <color theme="6"/>
      </right>
      <top/>
      <bottom style="medium">
        <color theme="6"/>
      </bottom>
      <diagonal/>
    </border>
    <border>
      <left style="medium">
        <color theme="4"/>
      </left>
      <right/>
      <top style="thin">
        <color theme="4"/>
      </top>
      <bottom style="thin">
        <color theme="4"/>
      </bottom>
      <diagonal/>
    </border>
    <border>
      <left style="medium">
        <color theme="4"/>
      </left>
      <right style="hair">
        <color theme="4"/>
      </right>
      <top style="medium">
        <color theme="4"/>
      </top>
      <bottom style="hair">
        <color theme="4"/>
      </bottom>
      <diagonal/>
    </border>
    <border>
      <left style="hair">
        <color theme="4"/>
      </left>
      <right style="hair">
        <color theme="4"/>
      </right>
      <top style="medium">
        <color theme="4"/>
      </top>
      <bottom style="hair">
        <color theme="4"/>
      </bottom>
      <diagonal/>
    </border>
    <border>
      <left style="hair">
        <color theme="4"/>
      </left>
      <right style="medium">
        <color theme="4"/>
      </right>
      <top style="medium">
        <color theme="4"/>
      </top>
      <bottom style="hair">
        <color theme="4"/>
      </bottom>
      <diagonal/>
    </border>
    <border>
      <left style="medium">
        <color theme="4"/>
      </left>
      <right style="hair">
        <color theme="4"/>
      </right>
      <top style="hair">
        <color theme="4"/>
      </top>
      <bottom style="hair">
        <color theme="4"/>
      </bottom>
      <diagonal/>
    </border>
    <border>
      <left style="hair">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style="hair">
        <color indexed="64"/>
      </left>
      <right style="hair">
        <color indexed="64"/>
      </right>
      <top style="medium">
        <color indexed="64"/>
      </top>
      <bottom style="hair">
        <color indexed="64"/>
      </bottom>
      <diagonal/>
    </border>
    <border>
      <left/>
      <right style="thin">
        <color theme="4"/>
      </right>
      <top style="thin">
        <color theme="4"/>
      </top>
      <bottom style="thin">
        <color theme="4"/>
      </bottom>
      <diagonal/>
    </border>
    <border>
      <left/>
      <right/>
      <top style="thin">
        <color theme="4"/>
      </top>
      <bottom style="thin">
        <color theme="4"/>
      </bottom>
      <diagonal/>
    </border>
    <border>
      <left/>
      <right/>
      <top/>
      <bottom style="medium">
        <color indexed="64"/>
      </bottom>
      <diagonal/>
    </border>
    <border>
      <left style="medium">
        <color indexed="64"/>
      </left>
      <right/>
      <top/>
      <bottom/>
      <diagonal/>
    </border>
    <border>
      <left/>
      <right/>
      <top style="hair">
        <color theme="4"/>
      </top>
      <bottom style="hair">
        <color theme="4"/>
      </bottom>
      <diagonal/>
    </border>
    <border>
      <left/>
      <right/>
      <top style="hair">
        <color theme="4"/>
      </top>
      <bottom style="medium">
        <color theme="4"/>
      </bottom>
      <diagonal/>
    </border>
    <border>
      <left style="medium">
        <color theme="0" tint="-0.34998626667073579"/>
      </left>
      <right/>
      <top/>
      <bottom/>
      <diagonal/>
    </border>
    <border>
      <left/>
      <right style="medium">
        <color theme="0" tint="-0.34998626667073579"/>
      </right>
      <top/>
      <bottom/>
      <diagonal/>
    </border>
    <border>
      <left/>
      <right/>
      <top style="thin">
        <color theme="4"/>
      </top>
      <bottom style="medium">
        <color theme="4"/>
      </bottom>
      <diagonal/>
    </border>
    <border>
      <left style="hair">
        <color indexed="64"/>
      </left>
      <right style="hair">
        <color indexed="64"/>
      </right>
      <top style="hair">
        <color indexed="64"/>
      </top>
      <bottom style="hair">
        <color indexed="64"/>
      </bottom>
      <diagonal/>
    </border>
    <border>
      <left style="medium">
        <color indexed="64"/>
      </left>
      <right style="hair">
        <color theme="4" tint="-0.499984740745262"/>
      </right>
      <top/>
      <bottom style="hair">
        <color theme="4" tint="-0.499984740745262"/>
      </bottom>
      <diagonal/>
    </border>
    <border>
      <left style="double">
        <color rgb="FF0070C0"/>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style="double">
        <color rgb="FF0070C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thick">
        <color theme="4"/>
      </right>
      <top style="medium">
        <color theme="4"/>
      </top>
      <bottom style="hair">
        <color theme="4"/>
      </bottom>
      <diagonal/>
    </border>
    <border>
      <left/>
      <right style="thick">
        <color theme="4"/>
      </right>
      <top style="hair">
        <color theme="4"/>
      </top>
      <bottom style="hair">
        <color theme="4"/>
      </bottom>
      <diagonal/>
    </border>
    <border>
      <left/>
      <right style="thick">
        <color theme="4"/>
      </right>
      <top style="hair">
        <color theme="4"/>
      </top>
      <bottom style="medium">
        <color theme="4"/>
      </bottom>
      <diagonal/>
    </border>
    <border>
      <left style="hair">
        <color theme="4"/>
      </left>
      <right style="medium">
        <color theme="4"/>
      </right>
      <top style="hair">
        <color theme="4"/>
      </top>
      <bottom/>
      <diagonal/>
    </border>
    <border>
      <left style="medium">
        <color indexed="64"/>
      </left>
      <right style="medium">
        <color indexed="64"/>
      </right>
      <top style="medium">
        <color indexed="64"/>
      </top>
      <bottom style="medium">
        <color indexed="64"/>
      </bottom>
      <diagonal/>
    </border>
    <border>
      <left/>
      <right style="medium">
        <color theme="4"/>
      </right>
      <top style="thin">
        <color theme="0" tint="-0.24994659260841701"/>
      </top>
      <bottom/>
      <diagonal/>
    </border>
    <border>
      <left style="medium">
        <color theme="4"/>
      </left>
      <right style="thin">
        <color theme="4"/>
      </right>
      <top style="medium">
        <color theme="4"/>
      </top>
      <bottom style="medium">
        <color theme="4"/>
      </bottom>
      <diagonal/>
    </border>
    <border>
      <left/>
      <right/>
      <top style="medium">
        <color theme="4"/>
      </top>
      <bottom style="thin">
        <color theme="4"/>
      </bottom>
      <diagonal/>
    </border>
    <border>
      <left/>
      <right style="medium">
        <color theme="4"/>
      </right>
      <top style="thin">
        <color theme="4"/>
      </top>
      <bottom style="thin">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theme="4" tint="-0.24994659260841701"/>
      </left>
      <right/>
      <top/>
      <bottom/>
      <diagonal/>
    </border>
    <border>
      <left/>
      <right style="medium">
        <color theme="4" tint="-0.24994659260841701"/>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4"/>
      </left>
      <right/>
      <top style="medium">
        <color theme="4"/>
      </top>
      <bottom style="thin">
        <color theme="4"/>
      </bottom>
      <diagonal/>
    </border>
    <border>
      <left/>
      <right style="medium">
        <color theme="4"/>
      </right>
      <top style="thin">
        <color theme="4"/>
      </top>
      <bottom style="medium">
        <color theme="4"/>
      </bottom>
      <diagonal/>
    </border>
    <border>
      <left style="dashed">
        <color theme="4"/>
      </left>
      <right style="medium">
        <color theme="4"/>
      </right>
      <top style="medium">
        <color theme="4"/>
      </top>
      <bottom style="dashed">
        <color theme="4"/>
      </bottom>
      <diagonal/>
    </border>
    <border>
      <left style="dashed">
        <color theme="4"/>
      </left>
      <right style="medium">
        <color theme="4"/>
      </right>
      <top style="dashed">
        <color theme="4"/>
      </top>
      <bottom style="dashed">
        <color theme="4"/>
      </bottom>
      <diagonal/>
    </border>
    <border>
      <left style="medium">
        <color theme="4"/>
      </left>
      <right style="medium">
        <color theme="4"/>
      </right>
      <top style="medium">
        <color theme="4"/>
      </top>
      <bottom style="dashed">
        <color theme="4"/>
      </bottom>
      <diagonal/>
    </border>
    <border>
      <left style="medium">
        <color theme="4"/>
      </left>
      <right style="medium">
        <color theme="4"/>
      </right>
      <top style="dashed">
        <color theme="4"/>
      </top>
      <bottom style="dashed">
        <color theme="4"/>
      </bottom>
      <diagonal/>
    </border>
    <border>
      <left style="dashed">
        <color theme="6"/>
      </left>
      <right style="medium">
        <color theme="6"/>
      </right>
      <top style="medium">
        <color theme="6"/>
      </top>
      <bottom style="dashed">
        <color theme="6"/>
      </bottom>
      <diagonal/>
    </border>
    <border>
      <left style="dashed">
        <color theme="6"/>
      </left>
      <right style="medium">
        <color theme="6"/>
      </right>
      <top style="dashed">
        <color theme="6"/>
      </top>
      <bottom style="dashed">
        <color theme="6"/>
      </bottom>
      <diagonal/>
    </border>
    <border>
      <left style="dashed">
        <color theme="6"/>
      </left>
      <right style="medium">
        <color theme="6"/>
      </right>
      <top style="dashed">
        <color theme="6"/>
      </top>
      <bottom style="medium">
        <color theme="6"/>
      </bottom>
      <diagonal/>
    </border>
    <border>
      <left style="medium">
        <color indexed="64"/>
      </left>
      <right style="hair">
        <color theme="4" tint="-0.499984740745262"/>
      </right>
      <top style="medium">
        <color indexed="64"/>
      </top>
      <bottom style="hair">
        <color theme="4" tint="-0.499984740745262"/>
      </bottom>
      <diagonal/>
    </border>
    <border>
      <left style="hair">
        <color theme="4" tint="-0.499984740745262"/>
      </left>
      <right style="medium">
        <color indexed="64"/>
      </right>
      <top style="medium">
        <color indexed="64"/>
      </top>
      <bottom style="hair">
        <color theme="4" tint="-0.499984740745262"/>
      </bottom>
      <diagonal/>
    </border>
    <border>
      <left style="medium">
        <color indexed="64"/>
      </left>
      <right/>
      <top style="medium">
        <color indexed="64"/>
      </top>
      <bottom/>
      <diagonal/>
    </border>
    <border>
      <left style="hair">
        <color theme="4" tint="-0.499984740745262"/>
      </left>
      <right style="medium">
        <color indexed="64"/>
      </right>
      <top/>
      <bottom style="hair">
        <color theme="4" tint="-0.499984740745262"/>
      </bottom>
      <diagonal/>
    </border>
    <border>
      <left style="medium">
        <color indexed="64"/>
      </left>
      <right style="hair">
        <color theme="4" tint="-0.499984740745262"/>
      </right>
      <top style="hair">
        <color theme="4" tint="-0.499984740745262"/>
      </top>
      <bottom style="hair">
        <color theme="4" tint="-0.499984740745262"/>
      </bottom>
      <diagonal/>
    </border>
    <border>
      <left style="hair">
        <color theme="4" tint="-0.499984740745262"/>
      </left>
      <right style="medium">
        <color indexed="64"/>
      </right>
      <top style="hair">
        <color theme="4" tint="-0.499984740745262"/>
      </top>
      <bottom style="hair">
        <color theme="4" tint="-0.499984740745262"/>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thick">
        <color theme="1"/>
      </right>
      <top/>
      <bottom style="medium">
        <color theme="4"/>
      </bottom>
      <diagonal/>
    </border>
    <border>
      <left style="dotted">
        <color theme="4"/>
      </left>
      <right style="thick">
        <color theme="1"/>
      </right>
      <top style="medium">
        <color theme="4"/>
      </top>
      <bottom style="dotted">
        <color theme="4"/>
      </bottom>
      <diagonal/>
    </border>
    <border>
      <left style="dotted">
        <color theme="4"/>
      </left>
      <right style="thick">
        <color theme="1"/>
      </right>
      <top/>
      <bottom style="dotted">
        <color theme="4"/>
      </bottom>
      <diagonal/>
    </border>
    <border>
      <left style="dotted">
        <color theme="4"/>
      </left>
      <right style="thick">
        <color theme="1"/>
      </right>
      <top style="dotted">
        <color theme="4"/>
      </top>
      <bottom style="dotted">
        <color theme="4"/>
      </bottom>
      <diagonal/>
    </border>
    <border>
      <left style="dotted">
        <color theme="4"/>
      </left>
      <right style="thick">
        <color theme="1"/>
      </right>
      <top style="dotted">
        <color theme="4"/>
      </top>
      <bottom style="medium">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medium">
        <color theme="1" tint="0.499984740745262"/>
      </bottom>
      <diagonal/>
    </border>
    <border>
      <left style="medium">
        <color theme="4"/>
      </left>
      <right/>
      <top style="medium">
        <color theme="4"/>
      </top>
      <bottom style="dashed">
        <color theme="4"/>
      </bottom>
      <diagonal/>
    </border>
    <border>
      <left/>
      <right/>
      <top style="medium">
        <color theme="4"/>
      </top>
      <bottom style="dashed">
        <color theme="4"/>
      </bottom>
      <diagonal/>
    </border>
    <border>
      <left/>
      <right style="medium">
        <color theme="4"/>
      </right>
      <top style="medium">
        <color theme="4"/>
      </top>
      <bottom style="dashed">
        <color theme="4"/>
      </bottom>
      <diagonal/>
    </border>
    <border>
      <left style="medium">
        <color theme="4"/>
      </left>
      <right/>
      <top style="dashed">
        <color theme="4"/>
      </top>
      <bottom style="dashed">
        <color theme="4"/>
      </bottom>
      <diagonal/>
    </border>
    <border>
      <left/>
      <right/>
      <top style="dashed">
        <color theme="4"/>
      </top>
      <bottom style="dashed">
        <color theme="4"/>
      </bottom>
      <diagonal/>
    </border>
    <border>
      <left/>
      <right style="medium">
        <color theme="4"/>
      </right>
      <top style="dashed">
        <color theme="4"/>
      </top>
      <bottom style="dashed">
        <color theme="4"/>
      </bottom>
      <diagonal/>
    </border>
    <border>
      <left style="medium">
        <color theme="4"/>
      </left>
      <right/>
      <top style="dashed">
        <color theme="4"/>
      </top>
      <bottom style="medium">
        <color theme="4"/>
      </bottom>
      <diagonal/>
    </border>
    <border>
      <left/>
      <right/>
      <top style="dashed">
        <color theme="4"/>
      </top>
      <bottom style="medium">
        <color theme="4"/>
      </bottom>
      <diagonal/>
    </border>
    <border>
      <left/>
      <right style="medium">
        <color theme="4"/>
      </right>
      <top style="dashed">
        <color theme="4"/>
      </top>
      <bottom style="medium">
        <color theme="4"/>
      </bottom>
      <diagonal/>
    </border>
    <border>
      <left/>
      <right style="thick">
        <color theme="1"/>
      </right>
      <top/>
      <bottom/>
      <diagonal/>
    </border>
    <border>
      <left style="medium">
        <color theme="4"/>
      </left>
      <right style="medium">
        <color theme="4"/>
      </right>
      <top style="medium">
        <color theme="4"/>
      </top>
      <bottom style="medium">
        <color theme="4"/>
      </bottom>
      <diagonal/>
    </border>
    <border>
      <left/>
      <right style="thin">
        <color theme="4"/>
      </right>
      <top style="medium">
        <color theme="4"/>
      </top>
      <bottom style="medium">
        <color theme="4"/>
      </bottom>
      <diagonal/>
    </border>
    <border>
      <left style="thick">
        <color theme="4"/>
      </left>
      <right/>
      <top/>
      <bottom/>
      <diagonal/>
    </border>
    <border>
      <left style="thick">
        <color theme="4"/>
      </left>
      <right/>
      <top/>
      <bottom style="medium">
        <color theme="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theme="4"/>
      </left>
      <right/>
      <top style="thin">
        <color theme="4"/>
      </top>
      <bottom style="medium">
        <color theme="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rgb="FF0070C0"/>
      </left>
      <right style="double">
        <color rgb="FF0070C0"/>
      </right>
      <top style="double">
        <color rgb="FF0070C0"/>
      </top>
      <bottom style="double">
        <color rgb="FF0070C0"/>
      </bottom>
      <diagonal/>
    </border>
    <border>
      <left/>
      <right/>
      <top style="double">
        <color rgb="FF0070C0"/>
      </top>
      <bottom/>
      <diagonal/>
    </border>
    <border>
      <left style="double">
        <color rgb="FF0070C0"/>
      </left>
      <right/>
      <top style="double">
        <color rgb="FF0070C0"/>
      </top>
      <bottom/>
      <diagonal/>
    </border>
    <border>
      <left/>
      <right style="double">
        <color rgb="FF0070C0"/>
      </right>
      <top style="double">
        <color rgb="FF0070C0"/>
      </top>
      <bottom/>
      <diagonal/>
    </border>
    <border>
      <left style="thin">
        <color indexed="64"/>
      </left>
      <right style="thin">
        <color indexed="64"/>
      </right>
      <top/>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theme="4"/>
      </left>
      <right/>
      <top style="medium">
        <color theme="4"/>
      </top>
      <bottom style="medium">
        <color theme="4"/>
      </bottom>
      <diagonal/>
    </border>
    <border>
      <left style="thin">
        <color indexed="64"/>
      </left>
      <right/>
      <top/>
      <bottom/>
      <diagonal/>
    </border>
    <border>
      <left/>
      <right style="medium">
        <color theme="1"/>
      </right>
      <top/>
      <bottom style="medium">
        <color theme="4"/>
      </bottom>
      <diagonal/>
    </border>
    <border>
      <left style="medium">
        <color theme="4"/>
      </left>
      <right style="medium">
        <color theme="1"/>
      </right>
      <top style="medium">
        <color theme="4"/>
      </top>
      <bottom style="medium">
        <color theme="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style="thin">
        <color indexed="64"/>
      </left>
      <right style="thin">
        <color indexed="64"/>
      </right>
      <top/>
      <bottom style="medium">
        <color theme="1" tint="0.499984740745262"/>
      </bottom>
      <diagonal/>
    </border>
    <border>
      <left style="thin">
        <color indexed="64"/>
      </left>
      <right/>
      <top/>
      <bottom style="medium">
        <color theme="1" tint="0.499984740745262"/>
      </bottom>
      <diagonal/>
    </border>
    <border>
      <left/>
      <right style="medium">
        <color theme="1" tint="0.499984740745262"/>
      </right>
      <top/>
      <bottom style="medium">
        <color theme="1" tint="0.499984740745262"/>
      </bottom>
      <diagonal/>
    </border>
    <border>
      <left/>
      <right style="medium">
        <color indexed="64"/>
      </right>
      <top style="medium">
        <color theme="1" tint="0.499984740745262"/>
      </top>
      <bottom/>
      <diagonal/>
    </border>
    <border>
      <left style="medium">
        <color indexed="64"/>
      </left>
      <right/>
      <top style="medium">
        <color theme="1" tint="0.499984740745262"/>
      </top>
      <bottom/>
      <diagonal/>
    </border>
    <border>
      <left/>
      <right style="hair">
        <color indexed="64"/>
      </right>
      <top/>
      <bottom/>
      <diagonal/>
    </border>
    <border>
      <left/>
      <right style="hair">
        <color indexed="64"/>
      </right>
      <top/>
      <bottom style="medium">
        <color theme="1" tint="0.499984740745262"/>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theme="1" tint="0.499984740745262"/>
      </right>
      <top style="hair">
        <color indexed="64"/>
      </top>
      <bottom style="hair">
        <color indexed="64"/>
      </bottom>
      <diagonal/>
    </border>
    <border>
      <left style="medium">
        <color theme="4"/>
      </left>
      <right style="hair">
        <color theme="4"/>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style="medium">
        <color theme="4"/>
      </right>
      <top style="hair">
        <color theme="4"/>
      </top>
      <bottom style="medium">
        <color theme="4"/>
      </bottom>
      <diagonal/>
    </border>
    <border>
      <left style="thin">
        <color theme="0" tint="-0.24994659260841701"/>
      </left>
      <right style="thin">
        <color theme="0" tint="-0.24994659260841701"/>
      </right>
      <top/>
      <bottom style="medium">
        <color theme="6"/>
      </bottom>
      <diagonal/>
    </border>
    <border>
      <left style="hair">
        <color theme="6"/>
      </left>
      <right style="medium">
        <color theme="6"/>
      </right>
      <top style="medium">
        <color theme="6"/>
      </top>
      <bottom style="hair">
        <color theme="6"/>
      </bottom>
      <diagonal/>
    </border>
    <border>
      <left style="hair">
        <color theme="6"/>
      </left>
      <right style="medium">
        <color theme="6"/>
      </right>
      <top style="hair">
        <color theme="6"/>
      </top>
      <bottom style="hair">
        <color theme="6"/>
      </bottom>
      <diagonal/>
    </border>
    <border>
      <left style="hair">
        <color theme="6"/>
      </left>
      <right style="medium">
        <color theme="6"/>
      </right>
      <top style="hair">
        <color theme="6"/>
      </top>
      <bottom style="medium">
        <color theme="6"/>
      </bottom>
      <diagonal/>
    </border>
    <border>
      <left style="thin">
        <color theme="4"/>
      </left>
      <right style="medium">
        <color theme="4"/>
      </right>
      <top style="medium">
        <color theme="4"/>
      </top>
      <bottom style="medium">
        <color theme="4"/>
      </bottom>
      <diagonal/>
    </border>
    <border>
      <left/>
      <right style="hair">
        <color theme="4"/>
      </right>
      <top style="medium">
        <color theme="4"/>
      </top>
      <bottom style="hair">
        <color theme="4"/>
      </bottom>
      <diagonal/>
    </border>
    <border>
      <left/>
      <right style="hair">
        <color theme="4"/>
      </right>
      <top style="hair">
        <color theme="4"/>
      </top>
      <bottom style="hair">
        <color theme="4"/>
      </bottom>
      <diagonal/>
    </border>
    <border>
      <left/>
      <right style="hair">
        <color theme="4"/>
      </right>
      <top style="hair">
        <color theme="4"/>
      </top>
      <bottom style="medium">
        <color theme="4"/>
      </bottom>
      <diagonal/>
    </border>
    <border>
      <left style="medium">
        <color theme="4" tint="-0.24994659260841701"/>
      </left>
      <right style="medium">
        <color theme="4" tint="-0.24994659260841701"/>
      </right>
      <top style="medium">
        <color theme="4" tint="-0.24994659260841701"/>
      </top>
      <bottom style="hair">
        <color theme="4" tint="-0.24994659260841701"/>
      </bottom>
      <diagonal/>
    </border>
    <border>
      <left style="medium">
        <color theme="4" tint="-0.24994659260841701"/>
      </left>
      <right style="medium">
        <color theme="4" tint="-0.24994659260841701"/>
      </right>
      <top style="hair">
        <color theme="4" tint="-0.24994659260841701"/>
      </top>
      <bottom style="hair">
        <color theme="4" tint="-0.24994659260841701"/>
      </bottom>
      <diagonal/>
    </border>
    <border>
      <left style="medium">
        <color theme="4" tint="-0.24994659260841701"/>
      </left>
      <right style="medium">
        <color theme="4" tint="-0.24994659260841701"/>
      </right>
      <top style="hair">
        <color theme="4" tint="-0.24994659260841701"/>
      </top>
      <bottom style="medium">
        <color theme="4" tint="-0.24994659260841701"/>
      </bottom>
      <diagonal/>
    </border>
    <border>
      <left style="thin">
        <color theme="4"/>
      </left>
      <right style="thin">
        <color theme="4"/>
      </right>
      <top style="medium">
        <color theme="4"/>
      </top>
      <bottom style="medium">
        <color theme="4"/>
      </bottom>
      <diagonal/>
    </border>
    <border>
      <left style="medium">
        <color theme="4" tint="-0.24994659260841701"/>
      </left>
      <right/>
      <top style="hair">
        <color theme="4" tint="-0.24994659260841701"/>
      </top>
      <bottom style="hair">
        <color theme="4" tint="-0.2499465926084170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theme="4" tint="-0.499984740745262"/>
      </bottom>
      <diagonal/>
    </border>
    <border>
      <left/>
      <right/>
      <top style="medium">
        <color indexed="64"/>
      </top>
      <bottom style="hair">
        <color theme="4" tint="-0.499984740745262"/>
      </bottom>
      <diagonal/>
    </border>
    <border>
      <left/>
      <right style="medium">
        <color indexed="64"/>
      </right>
      <top style="medium">
        <color indexed="64"/>
      </top>
      <bottom style="hair">
        <color theme="4" tint="-0.499984740745262"/>
      </bottom>
      <diagonal/>
    </border>
    <border>
      <left style="medium">
        <color indexed="64"/>
      </left>
      <right/>
      <top style="hair">
        <color theme="4" tint="-0.499984740745262"/>
      </top>
      <bottom style="medium">
        <color indexed="64"/>
      </bottom>
      <diagonal/>
    </border>
    <border>
      <left/>
      <right/>
      <top style="hair">
        <color theme="4" tint="-0.499984740745262"/>
      </top>
      <bottom style="medium">
        <color indexed="64"/>
      </bottom>
      <diagonal/>
    </border>
    <border>
      <left/>
      <right style="medium">
        <color indexed="64"/>
      </right>
      <top style="hair">
        <color theme="4" tint="-0.499984740745262"/>
      </top>
      <bottom style="medium">
        <color indexed="64"/>
      </bottom>
      <diagonal/>
    </border>
    <border>
      <left style="dashed">
        <color indexed="64"/>
      </left>
      <right style="medium">
        <color indexed="64"/>
      </right>
      <top style="medium">
        <color indexed="64"/>
      </top>
      <bottom style="medium">
        <color indexed="6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style="medium">
        <color theme="4"/>
      </right>
      <top/>
      <bottom style="thin">
        <color theme="4"/>
      </bottom>
      <diagonal/>
    </border>
    <border>
      <left style="double">
        <color theme="4" tint="-0.499984740745262"/>
      </left>
      <right style="thin">
        <color theme="4"/>
      </right>
      <top style="double">
        <color theme="4" tint="-0.499984740745262"/>
      </top>
      <bottom style="double">
        <color theme="4" tint="-0.499984740745262"/>
      </bottom>
      <diagonal/>
    </border>
    <border>
      <left style="thin">
        <color theme="4"/>
      </left>
      <right style="thin">
        <color theme="4"/>
      </right>
      <top style="double">
        <color theme="4" tint="-0.499984740745262"/>
      </top>
      <bottom style="double">
        <color theme="4" tint="-0.499984740745262"/>
      </bottom>
      <diagonal/>
    </border>
    <border>
      <left style="thin">
        <color theme="4"/>
      </left>
      <right style="double">
        <color theme="4" tint="-0.499984740745262"/>
      </right>
      <top style="double">
        <color theme="4" tint="-0.499984740745262"/>
      </top>
      <bottom style="double">
        <color theme="4" tint="-0.499984740745262"/>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style="medium">
        <color theme="4"/>
      </right>
      <top style="thin">
        <color theme="4"/>
      </top>
      <bottom/>
      <diagonal/>
    </border>
    <border>
      <left/>
      <right/>
      <top/>
      <bottom style="hair">
        <color theme="4" tint="-0.499984740745262"/>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theme="4" tint="-0.499984740745262"/>
      </top>
      <bottom/>
      <diagonal/>
    </border>
    <border>
      <left/>
      <right/>
      <top style="hair">
        <color theme="4" tint="-0.499984740745262"/>
      </top>
      <bottom/>
      <diagonal/>
    </border>
    <border>
      <left/>
      <right style="medium">
        <color indexed="64"/>
      </right>
      <top style="hair">
        <color theme="4" tint="-0.499984740745262"/>
      </top>
      <bottom/>
      <diagonal/>
    </border>
    <border>
      <left style="medium">
        <color indexed="64"/>
      </left>
      <right/>
      <top/>
      <bottom style="hair">
        <color theme="4" tint="-0.499984740745262"/>
      </bottom>
      <diagonal/>
    </border>
    <border>
      <left/>
      <right style="medium">
        <color indexed="64"/>
      </right>
      <top/>
      <bottom style="hair">
        <color theme="4" tint="-0.499984740745262"/>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top style="medium">
        <color indexed="64"/>
      </top>
      <bottom style="hair">
        <color indexed="64"/>
      </bottom>
      <diagonal/>
    </border>
    <border>
      <left/>
      <right/>
      <top style="hair">
        <color indexed="64"/>
      </top>
      <bottom style="medium">
        <color indexed="64"/>
      </bottom>
      <diagonal/>
    </border>
    <border>
      <left style="medium">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medium">
        <color rgb="FF000000"/>
      </left>
      <right style="medium">
        <color indexed="64"/>
      </right>
      <top style="medium">
        <color indexed="64"/>
      </top>
      <bottom style="medium">
        <color rgb="FF000000"/>
      </bottom>
      <diagonal/>
    </border>
    <border>
      <left style="medium">
        <color theme="4" tint="-0.24994659260841701"/>
      </left>
      <right/>
      <top style="medium">
        <color theme="4" tint="-0.24994659260841701"/>
      </top>
      <bottom style="hair">
        <color theme="4" tint="-0.24994659260841701"/>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medium">
        <color theme="4" tint="-0.24994659260841701"/>
      </top>
      <bottom/>
      <diagonal/>
    </border>
    <border>
      <left/>
      <right/>
      <top style="medium">
        <color theme="4" tint="-0.24994659260841701"/>
      </top>
      <bottom/>
      <diagonal/>
    </border>
    <border>
      <left/>
      <right style="thin">
        <color theme="4" tint="-0.24994659260841701"/>
      </right>
      <top style="medium">
        <color theme="4" tint="-0.24994659260841701"/>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dotted">
        <color theme="6" tint="-0.499984740745262"/>
      </left>
      <right/>
      <top style="dotted">
        <color theme="6" tint="-0.499984740745262"/>
      </top>
      <bottom style="dotted">
        <color theme="6" tint="-0.499984740745262"/>
      </bottom>
      <diagonal/>
    </border>
    <border>
      <left/>
      <right/>
      <top style="dotted">
        <color theme="6" tint="-0.499984740745262"/>
      </top>
      <bottom style="dotted">
        <color theme="6" tint="-0.499984740745262"/>
      </bottom>
      <diagonal/>
    </border>
    <border>
      <left/>
      <right style="dotted">
        <color theme="6" tint="-0.499984740745262"/>
      </right>
      <top style="dotted">
        <color theme="6" tint="-0.499984740745262"/>
      </top>
      <bottom style="dotted">
        <color theme="6" tint="-0.499984740745262"/>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theme="4"/>
      </left>
      <right style="thin">
        <color theme="4"/>
      </right>
      <top/>
      <bottom style="medium">
        <color theme="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0070C0"/>
      </left>
      <right/>
      <top/>
      <bottom/>
      <diagonal/>
    </border>
    <border>
      <left/>
      <right style="double">
        <color rgb="FF0070C0"/>
      </right>
      <top/>
      <bottom/>
      <diagonal/>
    </border>
    <border>
      <left style="double">
        <color rgb="FF0070C0"/>
      </left>
      <right style="double">
        <color rgb="FF0070C0"/>
      </right>
      <top style="double">
        <color rgb="FF0070C0"/>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dotted">
        <color theme="4" tint="-0.499984740745262"/>
      </left>
      <right/>
      <top style="dotted">
        <color theme="4" tint="-0.499984740745262"/>
      </top>
      <bottom/>
      <diagonal/>
    </border>
    <border>
      <left/>
      <right/>
      <top style="dotted">
        <color theme="4" tint="-0.499984740745262"/>
      </top>
      <bottom/>
      <diagonal/>
    </border>
    <border>
      <left/>
      <right style="dotted">
        <color theme="4" tint="-0.499984740745262"/>
      </right>
      <top style="dotted">
        <color theme="4" tint="-0.499984740745262"/>
      </top>
      <bottom/>
      <diagonal/>
    </border>
    <border>
      <left style="dotted">
        <color theme="4" tint="-0.499984740745262"/>
      </left>
      <right/>
      <top/>
      <bottom style="dotted">
        <color theme="4" tint="-0.499984740745262"/>
      </bottom>
      <diagonal/>
    </border>
    <border>
      <left/>
      <right/>
      <top/>
      <bottom style="dotted">
        <color theme="4" tint="-0.499984740745262"/>
      </bottom>
      <diagonal/>
    </border>
    <border>
      <left/>
      <right style="dotted">
        <color theme="4" tint="-0.499984740745262"/>
      </right>
      <top/>
      <bottom style="dotted">
        <color theme="4" tint="-0.499984740745262"/>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indexed="64"/>
      </right>
      <top/>
      <bottom/>
      <diagonal/>
    </border>
    <border>
      <left style="hair">
        <color indexed="64"/>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dotted">
        <color theme="4" tint="-0.499984740745262"/>
      </left>
      <right style="dotted">
        <color theme="4" tint="-0.499984740745262"/>
      </right>
      <top style="dotted">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diagonal/>
    </border>
    <border>
      <left style="dotted">
        <color theme="4" tint="-0.499984740745262"/>
      </left>
      <right style="dotted">
        <color theme="4" tint="-0.499984740745262"/>
      </right>
      <top/>
      <bottom style="dotted">
        <color theme="4" tint="-0.499984740745262"/>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medium">
        <color theme="1" tint="0.499984740745262"/>
      </bottom>
      <diagonal/>
    </border>
    <border>
      <left/>
      <right/>
      <top style="hair">
        <color indexed="64"/>
      </top>
      <bottom style="medium">
        <color theme="1" tint="0.499984740745262"/>
      </bottom>
      <diagonal/>
    </border>
    <border>
      <left/>
      <right style="medium">
        <color theme="1" tint="0.499984740745262"/>
      </right>
      <top style="hair">
        <color indexed="64"/>
      </top>
      <bottom style="medium">
        <color theme="1" tint="0.499984740745262"/>
      </bottom>
      <diagonal/>
    </border>
    <border>
      <left style="medium">
        <color indexed="64"/>
      </left>
      <right/>
      <top style="medium">
        <color theme="1" tint="0.499984740745262"/>
      </top>
      <bottom style="hair">
        <color indexed="64"/>
      </bottom>
      <diagonal/>
    </border>
    <border>
      <left/>
      <right/>
      <top style="medium">
        <color theme="1" tint="0.499984740745262"/>
      </top>
      <bottom style="hair">
        <color indexed="64"/>
      </bottom>
      <diagonal/>
    </border>
    <border>
      <left/>
      <right style="medium">
        <color indexed="64"/>
      </right>
      <top style="medium">
        <color theme="1" tint="0.499984740745262"/>
      </top>
      <bottom style="hair">
        <color indexed="64"/>
      </bottom>
      <diagonal/>
    </border>
    <border>
      <left/>
      <right style="double">
        <color rgb="FFFF0000"/>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bottom style="hair">
        <color theme="0"/>
      </bottom>
      <diagonal/>
    </border>
    <border>
      <left/>
      <right style="medium">
        <color indexed="64"/>
      </right>
      <top/>
      <bottom style="hair">
        <color theme="0"/>
      </bottom>
      <diagonal/>
    </border>
    <border>
      <left/>
      <right/>
      <top style="hair">
        <color theme="0"/>
      </top>
      <bottom style="hair">
        <color theme="0"/>
      </bottom>
      <diagonal/>
    </border>
    <border>
      <left/>
      <right style="medium">
        <color indexed="64"/>
      </right>
      <top style="hair">
        <color theme="0"/>
      </top>
      <bottom style="hair">
        <color theme="0"/>
      </bottom>
      <diagonal/>
    </border>
    <border>
      <left/>
      <right/>
      <top style="hair">
        <color theme="0"/>
      </top>
      <bottom/>
      <diagonal/>
    </border>
    <border>
      <left/>
      <right style="medium">
        <color indexed="64"/>
      </right>
      <top style="hair">
        <color theme="0"/>
      </top>
      <bottom/>
      <diagonal/>
    </border>
    <border>
      <left/>
      <right style="hair">
        <color indexed="64"/>
      </right>
      <top style="hair">
        <color indexed="64"/>
      </top>
      <bottom/>
      <diagonal/>
    </border>
    <border>
      <left style="hair">
        <color indexed="64"/>
      </left>
      <right style="double">
        <color indexed="64"/>
      </right>
      <top style="medium">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style="hair">
        <color indexed="64"/>
      </top>
      <bottom style="medium">
        <color indexed="64"/>
      </bottom>
      <diagonal/>
    </border>
    <border>
      <left/>
      <right style="medium">
        <color theme="4"/>
      </right>
      <top style="medium">
        <color theme="4"/>
      </top>
      <bottom style="hair">
        <color theme="4"/>
      </bottom>
      <diagonal/>
    </border>
    <border>
      <left/>
      <right style="medium">
        <color theme="4"/>
      </right>
      <top style="hair">
        <color theme="4"/>
      </top>
      <bottom style="hair">
        <color theme="4"/>
      </bottom>
      <diagonal/>
    </border>
    <border>
      <left style="medium">
        <color theme="4"/>
      </left>
      <right/>
      <top style="hair">
        <color theme="4"/>
      </top>
      <bottom style="medium">
        <color theme="6"/>
      </bottom>
      <diagonal/>
    </border>
    <border>
      <left/>
      <right style="hair">
        <color theme="4"/>
      </right>
      <top style="hair">
        <color theme="4"/>
      </top>
      <bottom style="medium">
        <color theme="6"/>
      </bottom>
      <diagonal/>
    </border>
    <border>
      <left style="medium">
        <color theme="6"/>
      </left>
      <right/>
      <top style="medium">
        <color theme="6"/>
      </top>
      <bottom style="hair">
        <color theme="6"/>
      </bottom>
      <diagonal/>
    </border>
    <border>
      <left/>
      <right style="hair">
        <color theme="6"/>
      </right>
      <top style="medium">
        <color theme="6"/>
      </top>
      <bottom style="hair">
        <color theme="6"/>
      </bottom>
      <diagonal/>
    </border>
    <border>
      <left style="medium">
        <color theme="6"/>
      </left>
      <right/>
      <top/>
      <bottom style="medium">
        <color theme="6"/>
      </bottom>
      <diagonal/>
    </border>
    <border>
      <left/>
      <right style="hair">
        <color theme="6"/>
      </right>
      <top/>
      <bottom style="medium">
        <color theme="6"/>
      </bottom>
      <diagonal/>
    </border>
    <border>
      <left style="medium">
        <color theme="6"/>
      </left>
      <right/>
      <top style="hair">
        <color theme="6"/>
      </top>
      <bottom style="medium">
        <color theme="6"/>
      </bottom>
      <diagonal/>
    </border>
    <border>
      <left/>
      <right style="hair">
        <color theme="6"/>
      </right>
      <top style="hair">
        <color theme="6"/>
      </top>
      <bottom style="medium">
        <color theme="6"/>
      </bottom>
      <diagonal/>
    </border>
    <border>
      <left style="medium">
        <color theme="6"/>
      </left>
      <right style="medium">
        <color theme="6"/>
      </right>
      <top style="medium">
        <color theme="6"/>
      </top>
      <bottom style="hair">
        <color theme="6"/>
      </bottom>
      <diagonal/>
    </border>
    <border>
      <left style="hair">
        <color theme="6"/>
      </left>
      <right style="medium">
        <color theme="6"/>
      </right>
      <top/>
      <bottom style="hair">
        <color theme="6"/>
      </bottom>
      <diagonal/>
    </border>
    <border>
      <left style="medium">
        <color theme="6"/>
      </left>
      <right style="medium">
        <color theme="6"/>
      </right>
      <top style="hair">
        <color theme="6"/>
      </top>
      <bottom style="medium">
        <color theme="6"/>
      </bottom>
      <diagonal/>
    </border>
    <border>
      <left style="medium">
        <color theme="6"/>
      </left>
      <right/>
      <top style="hair">
        <color theme="6"/>
      </top>
      <bottom style="hair">
        <color theme="6"/>
      </bottom>
      <diagonal/>
    </border>
    <border>
      <left/>
      <right style="hair">
        <color theme="6"/>
      </right>
      <top style="hair">
        <color theme="6"/>
      </top>
      <bottom style="hair">
        <color theme="6"/>
      </bottom>
      <diagonal/>
    </border>
    <border>
      <left style="medium">
        <color theme="6"/>
      </left>
      <right style="medium">
        <color theme="6"/>
      </right>
      <top style="medium">
        <color theme="6"/>
      </top>
      <bottom style="medium">
        <color theme="6"/>
      </bottom>
      <diagonal/>
    </border>
    <border>
      <left style="dashed">
        <color theme="6"/>
      </left>
      <right style="medium">
        <color theme="6"/>
      </right>
      <top style="medium">
        <color theme="6"/>
      </top>
      <bottom style="medium">
        <color theme="6"/>
      </bottom>
      <diagonal/>
    </border>
    <border>
      <left style="hair">
        <color theme="6"/>
      </left>
      <right style="medium">
        <color theme="6"/>
      </right>
      <top style="medium">
        <color theme="6"/>
      </top>
      <bottom style="medium">
        <color theme="6"/>
      </bottom>
      <diagonal/>
    </border>
    <border>
      <left style="medium">
        <color theme="4"/>
      </left>
      <right style="medium">
        <color theme="4"/>
      </right>
      <top style="dashed">
        <color theme="4"/>
      </top>
      <bottom/>
      <diagonal/>
    </border>
    <border>
      <left style="medium">
        <color theme="4"/>
      </left>
      <right style="hair">
        <color theme="4"/>
      </right>
      <top/>
      <bottom/>
      <diagonal/>
    </border>
    <border>
      <left style="hair">
        <color theme="4"/>
      </left>
      <right style="hair">
        <color theme="4"/>
      </right>
      <top/>
      <bottom/>
      <diagonal/>
    </border>
    <border>
      <left style="hair">
        <color theme="4"/>
      </left>
      <right style="medium">
        <color theme="4"/>
      </right>
      <top/>
      <bottom/>
      <diagonal/>
    </border>
    <border>
      <left style="dashed">
        <color theme="4"/>
      </left>
      <right/>
      <top style="medium">
        <color theme="4"/>
      </top>
      <bottom style="dashed">
        <color theme="4"/>
      </bottom>
      <diagonal/>
    </border>
    <border>
      <left style="dashed">
        <color theme="4"/>
      </left>
      <right/>
      <top style="dashed">
        <color theme="4"/>
      </top>
      <bottom style="dashed">
        <color theme="4"/>
      </bottom>
      <diagonal/>
    </border>
    <border>
      <left style="medium">
        <color theme="4"/>
      </left>
      <right style="medium">
        <color theme="4"/>
      </right>
      <top/>
      <bottom style="dashed">
        <color theme="4"/>
      </bottom>
      <diagonal/>
    </border>
    <border>
      <left style="dashed">
        <color theme="4"/>
      </left>
      <right style="medium">
        <color theme="4"/>
      </right>
      <top/>
      <bottom style="dashed">
        <color theme="4"/>
      </bottom>
      <diagonal/>
    </border>
    <border>
      <left style="medium">
        <color theme="4"/>
      </left>
      <right style="hair">
        <color theme="4"/>
      </right>
      <top style="medium">
        <color theme="4"/>
      </top>
      <bottom/>
      <diagonal/>
    </border>
    <border>
      <left style="hair">
        <color theme="4"/>
      </left>
      <right style="hair">
        <color theme="4"/>
      </right>
      <top style="medium">
        <color theme="4"/>
      </top>
      <bottom/>
      <diagonal/>
    </border>
    <border>
      <left style="hair">
        <color theme="4"/>
      </left>
      <right style="medium">
        <color theme="4"/>
      </right>
      <top style="medium">
        <color theme="4"/>
      </top>
      <bottom/>
      <diagonal/>
    </border>
    <border>
      <left style="medium">
        <color theme="4"/>
      </left>
      <right style="medium">
        <color theme="4"/>
      </right>
      <top style="dashed">
        <color theme="4"/>
      </top>
      <bottom style="hair">
        <color theme="4"/>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dashed">
        <color theme="4"/>
      </left>
      <right/>
      <top style="dashed">
        <color theme="4"/>
      </top>
      <bottom style="medium">
        <color theme="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theme="1" tint="0.499984740745262"/>
      </right>
      <top style="medium">
        <color indexed="64"/>
      </top>
      <bottom/>
      <diagonal/>
    </border>
    <border>
      <left style="medium">
        <color indexed="64"/>
      </left>
      <right style="thin">
        <color theme="1" tint="0.499984740745262"/>
      </right>
      <top/>
      <bottom/>
      <diagonal/>
    </border>
    <border>
      <left style="medium">
        <color indexed="64"/>
      </left>
      <right style="thin">
        <color theme="1" tint="0.499984740745262"/>
      </right>
      <top/>
      <bottom style="medium">
        <color indexed="64"/>
      </bottom>
      <diagonal/>
    </border>
    <border>
      <left style="medium">
        <color indexed="64"/>
      </left>
      <right style="thin">
        <color theme="1" tint="0.499984740745262"/>
      </right>
      <top style="hair">
        <color indexed="64"/>
      </top>
      <bottom style="hair">
        <color indexed="64"/>
      </bottom>
      <diagonal/>
    </border>
    <border>
      <left style="medium">
        <color indexed="64"/>
      </left>
      <right style="thin">
        <color theme="1" tint="0.499984740745262"/>
      </right>
      <top style="hair">
        <color indexed="64"/>
      </top>
      <bottom style="medium">
        <color indexed="64"/>
      </bottom>
      <diagonal/>
    </border>
    <border>
      <left style="medium">
        <color rgb="FF000000"/>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theme="3" tint="0.39994506668294322"/>
      </bottom>
      <diagonal/>
    </border>
    <border>
      <left style="medium">
        <color indexed="64"/>
      </left>
      <right style="medium">
        <color indexed="64"/>
      </right>
      <top style="hair">
        <color theme="3" tint="0.39994506668294322"/>
      </top>
      <bottom style="hair">
        <color theme="3" tint="0.39994506668294322"/>
      </bottom>
      <diagonal/>
    </border>
    <border>
      <left style="medium">
        <color indexed="64"/>
      </left>
      <right style="medium">
        <color indexed="64"/>
      </right>
      <top style="hair">
        <color theme="3" tint="0.39994506668294322"/>
      </top>
      <bottom style="medium">
        <color indexed="64"/>
      </bottom>
      <diagonal/>
    </border>
    <border>
      <left style="medium">
        <color indexed="64"/>
      </left>
      <right style="medium">
        <color indexed="64"/>
      </right>
      <top style="hair">
        <color theme="3" tint="0.39994506668294322"/>
      </top>
      <bottom/>
      <diagonal/>
    </border>
    <border>
      <left style="medium">
        <color indexed="64"/>
      </left>
      <right style="medium">
        <color indexed="64"/>
      </right>
      <top/>
      <bottom style="hair">
        <color theme="3" tint="0.39994506668294322"/>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hair">
        <color indexed="64"/>
      </top>
      <bottom style="medium">
        <color indexed="64"/>
      </bottom>
      <diagonal/>
    </border>
    <border>
      <left style="medium">
        <color indexed="64"/>
      </left>
      <right style="thin">
        <color theme="1" tint="0.499984740745262"/>
      </right>
      <top style="medium">
        <color indexed="64"/>
      </top>
      <bottom style="hair">
        <color indexed="64"/>
      </bottom>
      <diagonal/>
    </border>
    <border>
      <left/>
      <right style="thin">
        <color theme="4"/>
      </right>
      <top/>
      <bottom style="medium">
        <color theme="4"/>
      </bottom>
      <diagonal/>
    </border>
    <border>
      <left style="thin">
        <color theme="4"/>
      </left>
      <right style="thin">
        <color theme="4"/>
      </right>
      <top/>
      <bottom style="medium">
        <color theme="4"/>
      </bottom>
      <diagonal/>
    </border>
    <border>
      <left style="thin">
        <color theme="4"/>
      </left>
      <right style="medium">
        <color theme="4"/>
      </right>
      <top/>
      <bottom style="medium">
        <color theme="4"/>
      </bottom>
      <diagonal/>
    </border>
    <border>
      <left/>
      <right/>
      <top style="medium">
        <color theme="6"/>
      </top>
      <bottom style="hair">
        <color theme="4"/>
      </bottom>
      <diagonal/>
    </border>
    <border>
      <left/>
      <right/>
      <top style="medium">
        <color theme="6"/>
      </top>
      <bottom/>
      <diagonal/>
    </border>
    <border>
      <left style="medium">
        <color theme="4"/>
      </left>
      <right style="hair">
        <color theme="4"/>
      </right>
      <top style="double">
        <color theme="1"/>
      </top>
      <bottom style="medium">
        <color theme="4"/>
      </bottom>
      <diagonal/>
    </border>
    <border>
      <left style="hair">
        <color theme="4"/>
      </left>
      <right style="hair">
        <color theme="4"/>
      </right>
      <top style="double">
        <color theme="1"/>
      </top>
      <bottom style="medium">
        <color theme="4"/>
      </bottom>
      <diagonal/>
    </border>
    <border>
      <left style="hair">
        <color theme="4"/>
      </left>
      <right style="medium">
        <color theme="4"/>
      </right>
      <top style="double">
        <color theme="1"/>
      </top>
      <bottom style="medium">
        <color theme="4"/>
      </bottom>
      <diagonal/>
    </border>
  </borders>
  <cellStyleXfs count="4">
    <xf numFmtId="0" fontId="0" fillId="0" borderId="0"/>
    <xf numFmtId="0" fontId="19" fillId="0" borderId="0" applyNumberFormat="0" applyFill="0" applyBorder="0" applyAlignment="0" applyProtection="0"/>
    <xf numFmtId="0" fontId="74" fillId="0" borderId="0" applyNumberFormat="0" applyFill="0" applyBorder="0" applyAlignment="0" applyProtection="0"/>
    <xf numFmtId="9" fontId="226" fillId="0" borderId="0" applyFont="0" applyFill="0" applyBorder="0" applyAlignment="0" applyProtection="0"/>
  </cellStyleXfs>
  <cellXfs count="1198">
    <xf numFmtId="0" fontId="0" fillId="0" borderId="0" xfId="0"/>
    <xf numFmtId="0" fontId="0" fillId="5" borderId="0" xfId="0" applyFill="1"/>
    <xf numFmtId="0" fontId="40" fillId="0" borderId="0" xfId="0" applyFont="1"/>
    <xf numFmtId="0" fontId="36" fillId="5" borderId="0" xfId="0" applyFont="1" applyFill="1"/>
    <xf numFmtId="0" fontId="36" fillId="0" borderId="0" xfId="0" applyFont="1"/>
    <xf numFmtId="0" fontId="41" fillId="0" borderId="0" xfId="0" applyFont="1" applyAlignment="1">
      <alignment horizontal="center"/>
    </xf>
    <xf numFmtId="0" fontId="42" fillId="0" borderId="0" xfId="0" applyFont="1" applyAlignment="1">
      <alignment horizontal="center"/>
    </xf>
    <xf numFmtId="0" fontId="36" fillId="0" borderId="0" xfId="0" applyFont="1" applyAlignment="1">
      <alignment horizontal="center" vertical="center"/>
    </xf>
    <xf numFmtId="0" fontId="36" fillId="5" borderId="0" xfId="0" applyFont="1" applyFill="1" applyAlignment="1">
      <alignment horizontal="center" vertical="center"/>
    </xf>
    <xf numFmtId="0" fontId="25" fillId="0" borderId="0" xfId="0" applyFont="1"/>
    <xf numFmtId="0" fontId="26" fillId="0" borderId="0" xfId="0" applyFont="1" applyAlignment="1">
      <alignment horizontal="center" vertical="center"/>
    </xf>
    <xf numFmtId="0" fontId="34" fillId="0" borderId="0" xfId="0" applyFont="1" applyAlignment="1">
      <alignment horizontal="center"/>
    </xf>
    <xf numFmtId="2" fontId="35" fillId="0" borderId="0" xfId="0" applyNumberFormat="1" applyFont="1" applyAlignment="1">
      <alignment horizontal="center"/>
    </xf>
    <xf numFmtId="164" fontId="34" fillId="0" borderId="0" xfId="0" applyNumberFormat="1" applyFont="1" applyAlignment="1">
      <alignment horizontal="center" vertical="center"/>
    </xf>
    <xf numFmtId="0" fontId="45" fillId="0" borderId="0" xfId="0" applyFont="1"/>
    <xf numFmtId="2" fontId="37" fillId="0" borderId="0" xfId="0" applyNumberFormat="1" applyFont="1" applyAlignment="1">
      <alignment horizontal="center" vertical="center"/>
    </xf>
    <xf numFmtId="0" fontId="46" fillId="5" borderId="0" xfId="0" applyFont="1" applyFill="1"/>
    <xf numFmtId="0" fontId="11" fillId="0" borderId="0" xfId="0" applyFont="1"/>
    <xf numFmtId="0" fontId="54" fillId="0" borderId="0" xfId="0" applyFont="1" applyAlignment="1">
      <alignment horizontal="center" vertical="center" wrapText="1"/>
    </xf>
    <xf numFmtId="0" fontId="11" fillId="5" borderId="0" xfId="0" applyFont="1" applyFill="1"/>
    <xf numFmtId="0" fontId="12" fillId="5" borderId="0" xfId="0" applyFont="1" applyFill="1"/>
    <xf numFmtId="0" fontId="12" fillId="0" borderId="0" xfId="0" applyFont="1"/>
    <xf numFmtId="0" fontId="13" fillId="5" borderId="0" xfId="0" applyFont="1" applyFill="1"/>
    <xf numFmtId="0" fontId="54" fillId="5" borderId="0" xfId="0" applyFont="1" applyFill="1" applyAlignment="1">
      <alignment horizontal="center" vertical="center" wrapText="1"/>
    </xf>
    <xf numFmtId="0" fontId="13" fillId="0" borderId="0" xfId="0" applyFont="1"/>
    <xf numFmtId="0" fontId="20" fillId="16" borderId="83" xfId="0" applyFont="1" applyFill="1" applyBorder="1" applyAlignment="1">
      <alignment horizontal="center" vertical="center"/>
    </xf>
    <xf numFmtId="0" fontId="30" fillId="0" borderId="0" xfId="0" applyFont="1"/>
    <xf numFmtId="0" fontId="39" fillId="15" borderId="80" xfId="0" applyFont="1" applyFill="1" applyBorder="1" applyAlignment="1">
      <alignment horizontal="center" vertical="center" wrapText="1"/>
    </xf>
    <xf numFmtId="0" fontId="34" fillId="0" borderId="0" xfId="0" applyFont="1"/>
    <xf numFmtId="1" fontId="23" fillId="3" borderId="0" xfId="0" applyNumberFormat="1" applyFont="1" applyFill="1"/>
    <xf numFmtId="0" fontId="36" fillId="16" borderId="0" xfId="0" applyFont="1" applyFill="1"/>
    <xf numFmtId="0" fontId="0" fillId="0" borderId="0" xfId="0" applyAlignment="1">
      <alignment horizontal="right" vertical="center"/>
    </xf>
    <xf numFmtId="0" fontId="61" fillId="0" borderId="0" xfId="0" applyFont="1" applyAlignment="1">
      <alignment vertical="center" wrapText="1"/>
    </xf>
    <xf numFmtId="0" fontId="58" fillId="0" borderId="48" xfId="0" applyFont="1" applyBorder="1" applyAlignment="1">
      <alignment horizontal="center" vertical="center"/>
    </xf>
    <xf numFmtId="0" fontId="27" fillId="17" borderId="49" xfId="0" applyFont="1" applyFill="1" applyBorder="1" applyAlignment="1">
      <alignment horizontal="center" vertical="center"/>
    </xf>
    <xf numFmtId="0" fontId="58" fillId="0" borderId="51" xfId="0" applyFont="1" applyBorder="1" applyAlignment="1">
      <alignment horizontal="center" vertical="center"/>
    </xf>
    <xf numFmtId="0" fontId="27" fillId="17" borderId="52" xfId="0" applyFont="1" applyFill="1" applyBorder="1" applyAlignment="1">
      <alignment horizontal="center" vertical="center"/>
    </xf>
    <xf numFmtId="0" fontId="30" fillId="5" borderId="0" xfId="0" applyFont="1" applyFill="1"/>
    <xf numFmtId="0" fontId="45" fillId="5" borderId="0" xfId="0" applyFont="1" applyFill="1"/>
    <xf numFmtId="0" fontId="45" fillId="16" borderId="0" xfId="0" applyFont="1" applyFill="1"/>
    <xf numFmtId="0" fontId="53" fillId="5" borderId="0" xfId="0" applyFont="1" applyFill="1"/>
    <xf numFmtId="0" fontId="72" fillId="5" borderId="0" xfId="0" applyFont="1" applyFill="1"/>
    <xf numFmtId="0" fontId="11" fillId="5" borderId="0" xfId="0" applyFont="1" applyFill="1" applyAlignment="1">
      <alignment vertical="center"/>
    </xf>
    <xf numFmtId="0" fontId="11" fillId="0" borderId="0" xfId="0" applyFont="1" applyAlignment="1">
      <alignment vertical="center"/>
    </xf>
    <xf numFmtId="0" fontId="40" fillId="0" borderId="0" xfId="0" applyFont="1" applyAlignment="1">
      <alignment horizontal="center"/>
    </xf>
    <xf numFmtId="2" fontId="0" fillId="0" borderId="64" xfId="0" applyNumberFormat="1" applyBorder="1" applyAlignment="1">
      <alignment horizontal="right" vertical="center"/>
    </xf>
    <xf numFmtId="0" fontId="70" fillId="0" borderId="0" xfId="0" applyFont="1" applyAlignment="1">
      <alignment vertical="top" wrapText="1"/>
    </xf>
    <xf numFmtId="164" fontId="52" fillId="27" borderId="81" xfId="0" applyNumberFormat="1" applyFont="1" applyFill="1" applyBorder="1" applyAlignment="1">
      <alignment horizontal="right" vertical="center"/>
    </xf>
    <xf numFmtId="2" fontId="20" fillId="0" borderId="64" xfId="0" applyNumberFormat="1" applyFont="1" applyBorder="1" applyAlignment="1">
      <alignment vertical="center"/>
    </xf>
    <xf numFmtId="0" fontId="40" fillId="5" borderId="0" xfId="0" applyFont="1" applyFill="1"/>
    <xf numFmtId="0" fontId="25" fillId="5" borderId="0" xfId="0" applyFont="1" applyFill="1"/>
    <xf numFmtId="1" fontId="23" fillId="5" borderId="0" xfId="0" applyNumberFormat="1" applyFont="1" applyFill="1"/>
    <xf numFmtId="1" fontId="44" fillId="5" borderId="0" xfId="0" applyNumberFormat="1" applyFont="1" applyFill="1" applyAlignment="1">
      <alignment vertical="center"/>
    </xf>
    <xf numFmtId="1" fontId="36" fillId="5" borderId="0" xfId="0" applyNumberFormat="1" applyFont="1" applyFill="1"/>
    <xf numFmtId="0" fontId="24" fillId="0" borderId="0" xfId="0" applyFont="1" applyAlignment="1">
      <alignment horizontal="left" vertical="center" wrapText="1"/>
    </xf>
    <xf numFmtId="0" fontId="76" fillId="0" borderId="0" xfId="0" applyFont="1" applyAlignment="1">
      <alignment horizontal="left" vertical="center"/>
    </xf>
    <xf numFmtId="0" fontId="76" fillId="5" borderId="0" xfId="0" applyFont="1" applyFill="1" applyAlignment="1">
      <alignment horizontal="left" vertical="center"/>
    </xf>
    <xf numFmtId="0" fontId="12" fillId="0" borderId="104" xfId="0" applyFont="1" applyBorder="1" applyAlignment="1">
      <alignment vertical="center" wrapText="1"/>
    </xf>
    <xf numFmtId="0" fontId="12" fillId="0" borderId="105" xfId="0" applyFont="1" applyBorder="1" applyAlignment="1">
      <alignment vertical="center" wrapText="1"/>
    </xf>
    <xf numFmtId="0" fontId="12" fillId="0" borderId="106" xfId="0" applyFont="1" applyBorder="1" applyAlignment="1">
      <alignment vertical="center" wrapText="1"/>
    </xf>
    <xf numFmtId="0" fontId="60" fillId="19" borderId="100" xfId="0" applyFont="1" applyFill="1" applyBorder="1" applyAlignment="1">
      <alignment vertical="center" wrapText="1"/>
    </xf>
    <xf numFmtId="0" fontId="60" fillId="19" borderId="101" xfId="0" applyFont="1" applyFill="1" applyBorder="1" applyAlignment="1">
      <alignment vertical="center" wrapText="1"/>
    </xf>
    <xf numFmtId="0" fontId="65" fillId="18" borderId="0" xfId="0" applyFont="1" applyFill="1" applyAlignment="1">
      <alignment horizontal="right" vertical="center" wrapText="1"/>
    </xf>
    <xf numFmtId="14" fontId="25" fillId="0" borderId="114" xfId="0" applyNumberFormat="1" applyFont="1" applyBorder="1" applyAlignment="1" applyProtection="1">
      <alignment horizontal="center" vertical="center"/>
      <protection locked="0"/>
    </xf>
    <xf numFmtId="14" fontId="25" fillId="0" borderId="116" xfId="0" applyNumberFormat="1" applyFont="1" applyBorder="1" applyAlignment="1" applyProtection="1">
      <alignment horizontal="center" vertical="center"/>
      <protection locked="0"/>
    </xf>
    <xf numFmtId="0" fontId="58" fillId="0" borderId="174" xfId="0" applyFont="1" applyBorder="1" applyAlignment="1">
      <alignment horizontal="center" vertical="center"/>
    </xf>
    <xf numFmtId="0" fontId="27" fillId="17" borderId="175" xfId="0" applyFont="1" applyFill="1" applyBorder="1" applyAlignment="1">
      <alignment horizontal="center" vertical="center"/>
    </xf>
    <xf numFmtId="0" fontId="66" fillId="11" borderId="188" xfId="0" applyFont="1" applyFill="1" applyBorder="1" applyAlignment="1">
      <alignment horizontal="center" vertical="center" textRotation="255" wrapText="1"/>
    </xf>
    <xf numFmtId="0" fontId="68" fillId="12" borderId="188" xfId="0" applyFont="1" applyFill="1" applyBorder="1" applyAlignment="1">
      <alignment horizontal="center" vertical="center" textRotation="255" wrapText="1"/>
    </xf>
    <xf numFmtId="0" fontId="68" fillId="14" borderId="188" xfId="0" applyFont="1" applyFill="1" applyBorder="1" applyAlignment="1">
      <alignment horizontal="center" vertical="center" textRotation="255" wrapText="1"/>
    </xf>
    <xf numFmtId="0" fontId="68" fillId="13" borderId="181" xfId="0" applyFont="1" applyFill="1" applyBorder="1" applyAlignment="1">
      <alignment horizontal="center" vertical="center" textRotation="255" wrapText="1"/>
    </xf>
    <xf numFmtId="0" fontId="47" fillId="5" borderId="0" xfId="0" applyFont="1" applyFill="1" applyAlignment="1">
      <alignment vertical="center" wrapText="1"/>
    </xf>
    <xf numFmtId="0" fontId="0" fillId="0" borderId="182" xfId="0" applyBorder="1" applyProtection="1">
      <protection locked="0"/>
    </xf>
    <xf numFmtId="0" fontId="0" fillId="0" borderId="49" xfId="0" applyBorder="1" applyProtection="1">
      <protection locked="0"/>
    </xf>
    <xf numFmtId="0" fontId="0" fillId="0" borderId="50" xfId="0" applyBorder="1" applyProtection="1">
      <protection locked="0"/>
    </xf>
    <xf numFmtId="0" fontId="0" fillId="0" borderId="183" xfId="0" applyBorder="1" applyProtection="1">
      <protection locked="0"/>
    </xf>
    <xf numFmtId="0" fontId="0" fillId="0" borderId="52" xfId="0" applyBorder="1" applyProtection="1">
      <protection locked="0"/>
    </xf>
    <xf numFmtId="0" fontId="0" fillId="0" borderId="53" xfId="0" applyBorder="1" applyProtection="1">
      <protection locked="0"/>
    </xf>
    <xf numFmtId="0" fontId="0" fillId="0" borderId="184" xfId="0" applyBorder="1" applyProtection="1">
      <protection locked="0"/>
    </xf>
    <xf numFmtId="0" fontId="0" fillId="0" borderId="175" xfId="0" applyBorder="1" applyProtection="1">
      <protection locked="0"/>
    </xf>
    <xf numFmtId="0" fontId="0" fillId="0" borderId="176" xfId="0" applyBorder="1" applyProtection="1">
      <protection locked="0"/>
    </xf>
    <xf numFmtId="14" fontId="71" fillId="3" borderId="0" xfId="0" applyNumberFormat="1" applyFont="1" applyFill="1" applyAlignment="1">
      <alignment horizontal="center" vertical="center" wrapText="1"/>
    </xf>
    <xf numFmtId="0" fontId="0" fillId="5" borderId="0" xfId="0" applyFill="1" applyAlignment="1">
      <alignment horizontal="center"/>
    </xf>
    <xf numFmtId="0" fontId="48" fillId="32" borderId="49" xfId="0" applyFont="1" applyFill="1" applyBorder="1" applyAlignment="1">
      <alignment horizontal="center" vertical="center"/>
    </xf>
    <xf numFmtId="0" fontId="48" fillId="32" borderId="52" xfId="0" applyFont="1" applyFill="1" applyBorder="1" applyAlignment="1">
      <alignment horizontal="center" vertical="center"/>
    </xf>
    <xf numFmtId="0" fontId="48" fillId="32" borderId="175" xfId="0" applyFont="1" applyFill="1" applyBorder="1" applyAlignment="1">
      <alignment horizontal="center" vertical="center"/>
    </xf>
    <xf numFmtId="0" fontId="65" fillId="18" borderId="0" xfId="0" applyFont="1" applyFill="1" applyAlignment="1">
      <alignment vertical="center" wrapText="1"/>
    </xf>
    <xf numFmtId="0" fontId="22" fillId="18" borderId="0" xfId="0" applyFont="1" applyFill="1" applyAlignment="1">
      <alignment horizontal="right" vertical="center" wrapText="1"/>
    </xf>
    <xf numFmtId="14" fontId="57" fillId="3" borderId="81" xfId="0" applyNumberFormat="1" applyFont="1" applyFill="1" applyBorder="1" applyAlignment="1" applyProtection="1">
      <alignment horizontal="center" vertical="center" wrapText="1"/>
      <protection locked="0"/>
    </xf>
    <xf numFmtId="164" fontId="26" fillId="0" borderId="139" xfId="0" applyNumberFormat="1" applyFont="1" applyBorder="1" applyAlignment="1">
      <alignment horizontal="right" vertical="center"/>
    </xf>
    <xf numFmtId="164" fontId="26" fillId="0" borderId="140" xfId="0" applyNumberFormat="1" applyFont="1" applyBorder="1" applyAlignment="1">
      <alignment horizontal="right" vertical="center"/>
    </xf>
    <xf numFmtId="0" fontId="16" fillId="0" borderId="0" xfId="0" applyFont="1"/>
    <xf numFmtId="164" fontId="26" fillId="0" borderId="201" xfId="0" applyNumberFormat="1" applyFont="1" applyBorder="1" applyAlignment="1">
      <alignment horizontal="right" vertical="center"/>
    </xf>
    <xf numFmtId="14" fontId="57" fillId="3" borderId="81" xfId="0" applyNumberFormat="1" applyFont="1" applyFill="1" applyBorder="1" applyAlignment="1" applyProtection="1">
      <alignment vertical="center" wrapText="1"/>
      <protection locked="0"/>
    </xf>
    <xf numFmtId="0" fontId="94" fillId="5" borderId="0" xfId="0" applyFont="1" applyFill="1"/>
    <xf numFmtId="0" fontId="95" fillId="3" borderId="81" xfId="0" applyFont="1" applyFill="1" applyBorder="1" applyAlignment="1">
      <alignment horizontal="center" vertical="center" wrapText="1"/>
    </xf>
    <xf numFmtId="14" fontId="25" fillId="0" borderId="213" xfId="0" applyNumberFormat="1" applyFont="1" applyBorder="1" applyAlignment="1" applyProtection="1">
      <alignment horizontal="center" vertical="center"/>
      <protection locked="0"/>
    </xf>
    <xf numFmtId="165" fontId="25" fillId="0" borderId="122" xfId="0" applyNumberFormat="1" applyFont="1" applyBorder="1" applyAlignment="1">
      <alignment horizontal="center" vertical="center"/>
    </xf>
    <xf numFmtId="165" fontId="25" fillId="0" borderId="123" xfId="0" applyNumberFormat="1" applyFont="1" applyBorder="1" applyAlignment="1">
      <alignment horizontal="center" vertical="center"/>
    </xf>
    <xf numFmtId="165" fontId="25" fillId="0" borderId="214" xfId="0" applyNumberFormat="1" applyFont="1" applyBorder="1" applyAlignment="1">
      <alignment horizontal="center" vertical="center"/>
    </xf>
    <xf numFmtId="0" fontId="97" fillId="0" borderId="0" xfId="0" applyFont="1"/>
    <xf numFmtId="0" fontId="97" fillId="0" borderId="0" xfId="0" applyFont="1" applyAlignment="1">
      <alignment horizontal="center"/>
    </xf>
    <xf numFmtId="0" fontId="97" fillId="5" borderId="0" xfId="0" applyFont="1" applyFill="1"/>
    <xf numFmtId="0" fontId="97" fillId="31" borderId="0" xfId="0" applyFont="1" applyFill="1"/>
    <xf numFmtId="0" fontId="97" fillId="6" borderId="0" xfId="0" applyFont="1" applyFill="1"/>
    <xf numFmtId="0" fontId="100" fillId="0" borderId="0" xfId="0" applyFont="1"/>
    <xf numFmtId="0" fontId="97" fillId="3" borderId="0" xfId="0" applyFont="1" applyFill="1"/>
    <xf numFmtId="0" fontId="102" fillId="3" borderId="0" xfId="0" applyFont="1" applyFill="1" applyAlignment="1">
      <alignment horizontal="center" vertical="center"/>
    </xf>
    <xf numFmtId="0" fontId="103" fillId="0" borderId="0" xfId="0" applyFont="1"/>
    <xf numFmtId="0" fontId="104" fillId="18" borderId="158" xfId="0" applyFont="1" applyFill="1" applyBorder="1" applyAlignment="1">
      <alignment horizontal="center" vertical="center" wrapText="1"/>
    </xf>
    <xf numFmtId="0" fontId="110" fillId="6" borderId="0" xfId="0" applyFont="1" applyFill="1"/>
    <xf numFmtId="0" fontId="111" fillId="31" borderId="0" xfId="0" applyFont="1" applyFill="1"/>
    <xf numFmtId="0" fontId="104" fillId="22" borderId="158" xfId="0" applyFont="1" applyFill="1" applyBorder="1" applyAlignment="1">
      <alignment horizontal="center" vertical="center" wrapText="1"/>
    </xf>
    <xf numFmtId="0" fontId="104" fillId="36" borderId="158" xfId="0" applyFont="1" applyFill="1" applyBorder="1" applyAlignment="1">
      <alignment horizontal="center" vertical="center" wrapText="1"/>
    </xf>
    <xf numFmtId="0" fontId="107" fillId="0" borderId="0" xfId="0" applyFont="1" applyAlignment="1">
      <alignment horizontal="center" vertical="center" wrapText="1"/>
    </xf>
    <xf numFmtId="0" fontId="97" fillId="0" borderId="0" xfId="0" applyFont="1" applyAlignment="1">
      <alignment horizontal="center" vertical="center"/>
    </xf>
    <xf numFmtId="0" fontId="100" fillId="0" borderId="0" xfId="0" applyFont="1" applyAlignment="1">
      <alignment horizontal="center" vertical="center"/>
    </xf>
    <xf numFmtId="0" fontId="116" fillId="9" borderId="27" xfId="0" applyFont="1" applyFill="1" applyBorder="1" applyAlignment="1">
      <alignment vertical="center" wrapText="1"/>
    </xf>
    <xf numFmtId="0" fontId="116" fillId="9" borderId="31" xfId="0" applyFont="1" applyFill="1" applyBorder="1" applyAlignment="1">
      <alignment vertical="center" wrapText="1"/>
    </xf>
    <xf numFmtId="0" fontId="116" fillId="9" borderId="28" xfId="0" applyFont="1" applyFill="1" applyBorder="1" applyAlignment="1">
      <alignment vertical="center" wrapText="1"/>
    </xf>
    <xf numFmtId="0" fontId="108" fillId="16" borderId="2" xfId="0" applyFont="1" applyFill="1" applyBorder="1" applyAlignment="1" applyProtection="1">
      <alignment horizontal="center" vertical="center"/>
      <protection locked="0"/>
    </xf>
    <xf numFmtId="0" fontId="108" fillId="16" borderId="3" xfId="0" applyFont="1" applyFill="1" applyBorder="1" applyAlignment="1" applyProtection="1">
      <alignment horizontal="center" vertical="center"/>
      <protection locked="0"/>
    </xf>
    <xf numFmtId="0" fontId="108" fillId="16" borderId="4" xfId="0" applyFont="1" applyFill="1" applyBorder="1" applyAlignment="1" applyProtection="1">
      <alignment horizontal="center" vertical="center"/>
      <protection locked="0"/>
    </xf>
    <xf numFmtId="0" fontId="108" fillId="3" borderId="10" xfId="0" applyFont="1" applyFill="1" applyBorder="1" applyAlignment="1" applyProtection="1">
      <alignment horizontal="center" vertical="center"/>
      <protection locked="0"/>
    </xf>
    <xf numFmtId="0" fontId="108" fillId="3" borderId="3" xfId="0" applyFont="1" applyFill="1" applyBorder="1" applyAlignment="1" applyProtection="1">
      <alignment horizontal="center" vertical="center"/>
      <protection locked="0"/>
    </xf>
    <xf numFmtId="0" fontId="108" fillId="3" borderId="118" xfId="0" applyFont="1" applyFill="1" applyBorder="1" applyAlignment="1" applyProtection="1">
      <alignment horizontal="center" vertical="center"/>
      <protection locked="0"/>
    </xf>
    <xf numFmtId="0" fontId="108" fillId="16" borderId="10" xfId="0" applyFont="1" applyFill="1" applyBorder="1" applyAlignment="1" applyProtection="1">
      <alignment horizontal="center" vertical="center"/>
      <protection locked="0"/>
    </xf>
    <xf numFmtId="0" fontId="108" fillId="3" borderId="2" xfId="0"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protection locked="0"/>
    </xf>
    <xf numFmtId="0" fontId="108" fillId="16" borderId="16" xfId="0" applyFont="1" applyFill="1" applyBorder="1" applyAlignment="1" applyProtection="1">
      <alignment horizontal="center" vertical="center"/>
      <protection locked="0"/>
    </xf>
    <xf numFmtId="0" fontId="108" fillId="16" borderId="17" xfId="0" applyFont="1" applyFill="1" applyBorder="1" applyAlignment="1" applyProtection="1">
      <alignment horizontal="center" vertical="center"/>
      <protection locked="0"/>
    </xf>
    <xf numFmtId="0" fontId="108" fillId="16" borderId="18" xfId="0" applyFont="1" applyFill="1" applyBorder="1" applyAlignment="1" applyProtection="1">
      <alignment horizontal="center" vertical="center"/>
      <protection locked="0"/>
    </xf>
    <xf numFmtId="0" fontId="108" fillId="3" borderId="19" xfId="0" applyFont="1" applyFill="1" applyBorder="1" applyAlignment="1" applyProtection="1">
      <alignment horizontal="center" vertical="center"/>
      <protection locked="0"/>
    </xf>
    <xf numFmtId="0" fontId="108" fillId="3" borderId="17" xfId="0" applyFont="1" applyFill="1" applyBorder="1" applyAlignment="1" applyProtection="1">
      <alignment horizontal="center" vertical="center"/>
      <protection locked="0"/>
    </xf>
    <xf numFmtId="0" fontId="108" fillId="3" borderId="119" xfId="0" applyFont="1" applyFill="1" applyBorder="1" applyAlignment="1" applyProtection="1">
      <alignment horizontal="center" vertical="center"/>
      <protection locked="0"/>
    </xf>
    <xf numFmtId="0" fontId="108" fillId="16" borderId="19" xfId="0" applyFont="1" applyFill="1" applyBorder="1" applyAlignment="1" applyProtection="1">
      <alignment horizontal="center" vertical="center"/>
      <protection locked="0"/>
    </xf>
    <xf numFmtId="0" fontId="108" fillId="3" borderId="16" xfId="0" applyFont="1" applyFill="1" applyBorder="1" applyAlignment="1" applyProtection="1">
      <alignment horizontal="center" vertical="center"/>
      <protection locked="0"/>
    </xf>
    <xf numFmtId="0" fontId="108" fillId="3" borderId="18" xfId="0" applyFont="1" applyFill="1" applyBorder="1" applyAlignment="1" applyProtection="1">
      <alignment horizontal="center" vertical="center"/>
      <protection locked="0"/>
    </xf>
    <xf numFmtId="0" fontId="108" fillId="16" borderId="5" xfId="0" applyFont="1" applyFill="1" applyBorder="1" applyAlignment="1" applyProtection="1">
      <alignment horizontal="center" vertical="center"/>
      <protection locked="0"/>
    </xf>
    <xf numFmtId="0" fontId="108" fillId="16" borderId="1" xfId="0" applyFont="1" applyFill="1" applyBorder="1" applyAlignment="1" applyProtection="1">
      <alignment horizontal="center" vertical="center"/>
      <protection locked="0"/>
    </xf>
    <xf numFmtId="0" fontId="108" fillId="16" borderId="6" xfId="0" applyFont="1" applyFill="1" applyBorder="1" applyAlignment="1" applyProtection="1">
      <alignment horizontal="center" vertical="center"/>
      <protection locked="0"/>
    </xf>
    <xf numFmtId="0" fontId="108" fillId="3" borderId="11" xfId="0" applyFont="1" applyFill="1" applyBorder="1" applyAlignment="1" applyProtection="1">
      <alignment horizontal="center" vertical="center"/>
      <protection locked="0"/>
    </xf>
    <xf numFmtId="0" fontId="108" fillId="3" borderId="1" xfId="0" applyFont="1" applyFill="1" applyBorder="1" applyAlignment="1" applyProtection="1">
      <alignment horizontal="center" vertical="center"/>
      <protection locked="0"/>
    </xf>
    <xf numFmtId="0" fontId="108" fillId="3" borderId="120" xfId="0" applyFont="1" applyFill="1" applyBorder="1" applyAlignment="1" applyProtection="1">
      <alignment horizontal="center" vertical="center"/>
      <protection locked="0"/>
    </xf>
    <xf numFmtId="0" fontId="108" fillId="16" borderId="11" xfId="0" applyFont="1" applyFill="1" applyBorder="1" applyAlignment="1" applyProtection="1">
      <alignment horizontal="center" vertical="center"/>
      <protection locked="0"/>
    </xf>
    <xf numFmtId="0" fontId="108" fillId="3" borderId="5" xfId="0" applyFont="1" applyFill="1" applyBorder="1" applyAlignment="1" applyProtection="1">
      <alignment horizontal="center" vertical="center"/>
      <protection locked="0"/>
    </xf>
    <xf numFmtId="0" fontId="108" fillId="3" borderId="6" xfId="0" applyFont="1" applyFill="1" applyBorder="1" applyAlignment="1" applyProtection="1">
      <alignment horizontal="center" vertical="center"/>
      <protection locked="0"/>
    </xf>
    <xf numFmtId="0" fontId="108" fillId="16" borderId="7" xfId="0" applyFont="1" applyFill="1" applyBorder="1" applyAlignment="1" applyProtection="1">
      <alignment horizontal="center" vertical="center"/>
      <protection locked="0"/>
    </xf>
    <xf numFmtId="0" fontId="108" fillId="16" borderId="8" xfId="0" applyFont="1" applyFill="1" applyBorder="1" applyAlignment="1" applyProtection="1">
      <alignment horizontal="center" vertical="center"/>
      <protection locked="0"/>
    </xf>
    <xf numFmtId="0" fontId="108" fillId="16" borderId="9" xfId="0" applyFont="1" applyFill="1" applyBorder="1" applyAlignment="1" applyProtection="1">
      <alignment horizontal="center" vertical="center"/>
      <protection locked="0"/>
    </xf>
    <xf numFmtId="0" fontId="108" fillId="3" borderId="12" xfId="0" applyFont="1" applyFill="1" applyBorder="1" applyAlignment="1" applyProtection="1">
      <alignment horizontal="center" vertical="center"/>
      <protection locked="0"/>
    </xf>
    <xf numFmtId="0" fontId="108" fillId="3" borderId="8" xfId="0" applyFont="1" applyFill="1" applyBorder="1" applyAlignment="1" applyProtection="1">
      <alignment horizontal="center" vertical="center"/>
      <protection locked="0"/>
    </xf>
    <xf numFmtId="0" fontId="108" fillId="3" borderId="121" xfId="0" applyFont="1" applyFill="1" applyBorder="1" applyAlignment="1" applyProtection="1">
      <alignment horizontal="center" vertical="center"/>
      <protection locked="0"/>
    </xf>
    <xf numFmtId="0" fontId="108" fillId="16" borderId="12" xfId="0" applyFont="1" applyFill="1" applyBorder="1" applyAlignment="1" applyProtection="1">
      <alignment horizontal="center" vertical="center"/>
      <protection locked="0"/>
    </xf>
    <xf numFmtId="0" fontId="108" fillId="3" borderId="7" xfId="0" applyFont="1" applyFill="1" applyBorder="1" applyAlignment="1" applyProtection="1">
      <alignment horizontal="center" vertical="center"/>
      <protection locked="0"/>
    </xf>
    <xf numFmtId="0" fontId="108" fillId="3" borderId="9" xfId="0" applyFont="1" applyFill="1" applyBorder="1" applyAlignment="1" applyProtection="1">
      <alignment horizontal="center" vertical="center"/>
      <protection locked="0"/>
    </xf>
    <xf numFmtId="0" fontId="114" fillId="3" borderId="0" xfId="0" applyFont="1" applyFill="1" applyAlignment="1">
      <alignment horizontal="center" vertical="center" wrapText="1"/>
    </xf>
    <xf numFmtId="0" fontId="99" fillId="10" borderId="29" xfId="0" applyFont="1" applyFill="1" applyBorder="1" applyAlignment="1">
      <alignment horizontal="left" vertical="center" wrapText="1"/>
    </xf>
    <xf numFmtId="0" fontId="99" fillId="10" borderId="0" xfId="0" applyFont="1" applyFill="1" applyAlignment="1">
      <alignment horizontal="left" vertical="center" wrapText="1"/>
    </xf>
    <xf numFmtId="0" fontId="126" fillId="11" borderId="38" xfId="0" applyFont="1" applyFill="1" applyBorder="1" applyAlignment="1">
      <alignment horizontal="center" vertical="center" textRotation="255" wrapText="1"/>
    </xf>
    <xf numFmtId="0" fontId="127" fillId="12" borderId="38" xfId="0" applyFont="1" applyFill="1" applyBorder="1" applyAlignment="1">
      <alignment horizontal="center" vertical="center" textRotation="255" wrapText="1"/>
    </xf>
    <xf numFmtId="0" fontId="127" fillId="14" borderId="38" xfId="0" applyFont="1" applyFill="1" applyBorder="1" applyAlignment="1">
      <alignment horizontal="center" vertical="center" textRotation="255" wrapText="1"/>
    </xf>
    <xf numFmtId="0" fontId="127" fillId="13" borderId="38" xfId="0" applyFont="1" applyFill="1" applyBorder="1" applyAlignment="1">
      <alignment horizontal="center" vertical="center" textRotation="255" wrapText="1"/>
    </xf>
    <xf numFmtId="0" fontId="125" fillId="0" borderId="0" xfId="0" applyFont="1" applyAlignment="1">
      <alignment horizontal="center" vertical="center" wrapText="1"/>
    </xf>
    <xf numFmtId="0" fontId="125" fillId="0" borderId="0" xfId="0" applyFont="1" applyAlignment="1">
      <alignment horizontal="center" wrapText="1"/>
    </xf>
    <xf numFmtId="0" fontId="116" fillId="0" borderId="0" xfId="0" applyFont="1" applyAlignment="1">
      <alignment horizontal="center" vertical="center"/>
    </xf>
    <xf numFmtId="164" fontId="107" fillId="0" borderId="0" xfId="0" applyNumberFormat="1" applyFont="1" applyAlignment="1">
      <alignment horizontal="center"/>
    </xf>
    <xf numFmtId="0" fontId="135" fillId="0" borderId="0" xfId="0" applyFont="1" applyAlignment="1">
      <alignment vertical="center" wrapText="1"/>
    </xf>
    <xf numFmtId="0" fontId="136" fillId="0" borderId="0" xfId="0" applyFont="1" applyAlignment="1">
      <alignment horizontal="left" vertical="center"/>
    </xf>
    <xf numFmtId="0" fontId="110" fillId="0" borderId="0" xfId="0" applyFont="1"/>
    <xf numFmtId="0" fontId="103" fillId="6" borderId="0" xfId="0" applyFont="1" applyFill="1"/>
    <xf numFmtId="0" fontId="103" fillId="31" borderId="0" xfId="0" applyFont="1" applyFill="1"/>
    <xf numFmtId="0" fontId="110" fillId="31" borderId="0" xfId="0" applyFont="1" applyFill="1"/>
    <xf numFmtId="0" fontId="138" fillId="31" borderId="0" xfId="0" applyFont="1" applyFill="1"/>
    <xf numFmtId="0" fontId="123" fillId="31" borderId="0" xfId="0" applyFont="1" applyFill="1" applyAlignment="1">
      <alignment vertical="center" wrapText="1"/>
    </xf>
    <xf numFmtId="0" fontId="140" fillId="0" borderId="0" xfId="0" applyFont="1" applyAlignment="1">
      <alignment horizontal="center" wrapText="1"/>
    </xf>
    <xf numFmtId="0" fontId="141" fillId="0" borderId="0" xfId="0" applyFont="1" applyAlignment="1">
      <alignment horizontal="center" wrapText="1"/>
    </xf>
    <xf numFmtId="0" fontId="142" fillId="0" borderId="0" xfId="0" applyFont="1"/>
    <xf numFmtId="0" fontId="123" fillId="31" borderId="0" xfId="0" applyFont="1" applyFill="1" applyAlignment="1">
      <alignment horizontal="left" vertical="center" wrapText="1"/>
    </xf>
    <xf numFmtId="0" fontId="115" fillId="0" borderId="0" xfId="0" applyFont="1" applyAlignment="1">
      <alignment horizontal="right" vertical="center" wrapText="1"/>
    </xf>
    <xf numFmtId="0" fontId="144" fillId="0" borderId="0" xfId="0" applyFont="1" applyAlignment="1">
      <alignment horizontal="center" vertical="center"/>
    </xf>
    <xf numFmtId="0" fontId="105" fillId="0" borderId="0" xfId="0" applyFont="1" applyAlignment="1">
      <alignment horizontal="center" vertical="center"/>
    </xf>
    <xf numFmtId="0" fontId="106" fillId="0" borderId="0" xfId="0" applyFont="1" applyAlignment="1">
      <alignment horizontal="center" vertical="center"/>
    </xf>
    <xf numFmtId="0" fontId="97" fillId="31" borderId="0" xfId="0" applyFont="1" applyFill="1" applyAlignment="1">
      <alignment horizontal="center" vertical="center"/>
    </xf>
    <xf numFmtId="0" fontId="118" fillId="24" borderId="145" xfId="0" applyFont="1" applyFill="1" applyBorder="1" applyAlignment="1">
      <alignment horizontal="center" vertical="center"/>
    </xf>
    <xf numFmtId="0" fontId="97" fillId="31" borderId="0" xfId="0" applyFont="1" applyFill="1" applyAlignment="1">
      <alignment horizontal="center"/>
    </xf>
    <xf numFmtId="0" fontId="100" fillId="31" borderId="0" xfId="0" applyFont="1" applyFill="1"/>
    <xf numFmtId="0" fontId="97" fillId="6" borderId="0" xfId="0" applyFont="1" applyFill="1" applyAlignment="1">
      <alignment horizontal="center"/>
    </xf>
    <xf numFmtId="0" fontId="100" fillId="6" borderId="0" xfId="0" applyFont="1" applyFill="1"/>
    <xf numFmtId="0" fontId="124" fillId="10" borderId="29" xfId="0" applyFont="1" applyFill="1" applyBorder="1" applyAlignment="1">
      <alignment horizontal="center" vertical="center" wrapText="1"/>
    </xf>
    <xf numFmtId="0" fontId="53" fillId="0" borderId="0" xfId="0" applyFont="1" applyAlignment="1">
      <alignment horizontal="left"/>
    </xf>
    <xf numFmtId="0" fontId="155" fillId="0" borderId="0" xfId="0" applyFont="1" applyAlignment="1">
      <alignment horizontal="center"/>
    </xf>
    <xf numFmtId="0" fontId="99" fillId="24" borderId="30" xfId="0" applyFont="1" applyFill="1" applyBorder="1" applyAlignment="1">
      <alignment horizontal="left" vertical="center" wrapText="1"/>
    </xf>
    <xf numFmtId="0" fontId="99" fillId="24" borderId="34" xfId="0" applyFont="1" applyFill="1" applyBorder="1" applyAlignment="1">
      <alignment horizontal="left" vertical="center" wrapText="1"/>
    </xf>
    <xf numFmtId="0" fontId="138" fillId="0" borderId="0" xfId="0" applyFont="1" applyAlignment="1">
      <alignment vertical="center" wrapText="1"/>
    </xf>
    <xf numFmtId="0" fontId="118" fillId="24" borderId="261" xfId="0" applyFont="1" applyFill="1" applyBorder="1" applyAlignment="1">
      <alignment horizontal="center" vertical="center"/>
    </xf>
    <xf numFmtId="1" fontId="26" fillId="3" borderId="123" xfId="0" applyNumberFormat="1" applyFont="1" applyFill="1" applyBorder="1" applyAlignment="1">
      <alignment horizontal="right" vertical="center"/>
    </xf>
    <xf numFmtId="1" fontId="26" fillId="3" borderId="214" xfId="0" applyNumberFormat="1" applyFont="1" applyFill="1" applyBorder="1" applyAlignment="1">
      <alignment horizontal="right" vertical="center"/>
    </xf>
    <xf numFmtId="0" fontId="123" fillId="16" borderId="0" xfId="0" applyFont="1" applyFill="1" applyAlignment="1">
      <alignment horizontal="center" vertical="center" wrapText="1"/>
    </xf>
    <xf numFmtId="0" fontId="124" fillId="10" borderId="0" xfId="0" applyFont="1" applyFill="1" applyAlignment="1">
      <alignment horizontal="center" vertical="center" wrapText="1"/>
    </xf>
    <xf numFmtId="0" fontId="0" fillId="0" borderId="0" xfId="0" applyAlignment="1" applyProtection="1">
      <alignment horizontal="left" vertical="center" wrapText="1"/>
      <protection locked="0"/>
    </xf>
    <xf numFmtId="0" fontId="0" fillId="0" borderId="0" xfId="0" applyProtection="1">
      <protection locked="0"/>
    </xf>
    <xf numFmtId="0" fontId="122" fillId="14" borderId="0" xfId="0" applyFont="1" applyFill="1" applyAlignment="1">
      <alignment horizontal="center" vertical="center" wrapText="1"/>
    </xf>
    <xf numFmtId="0" fontId="187" fillId="0" borderId="0" xfId="0" applyFont="1"/>
    <xf numFmtId="0" fontId="188" fillId="0" borderId="0" xfId="0" applyFont="1" applyAlignment="1">
      <alignment vertical="center"/>
    </xf>
    <xf numFmtId="0" fontId="189" fillId="6" borderId="0" xfId="0" applyFont="1" applyFill="1" applyAlignment="1">
      <alignment vertical="center"/>
    </xf>
    <xf numFmtId="0" fontId="138" fillId="6" borderId="0" xfId="0" applyFont="1" applyFill="1" applyAlignment="1">
      <alignment vertical="center" wrapText="1"/>
    </xf>
    <xf numFmtId="0" fontId="53" fillId="10" borderId="48" xfId="0" applyFont="1" applyFill="1" applyBorder="1" applyAlignment="1">
      <alignment horizontal="center" vertical="center"/>
    </xf>
    <xf numFmtId="0" fontId="53" fillId="10" borderId="51" xfId="0" applyFont="1" applyFill="1" applyBorder="1" applyAlignment="1">
      <alignment horizontal="center" vertical="center"/>
    </xf>
    <xf numFmtId="0" fontId="53" fillId="10" borderId="174" xfId="0" applyFont="1" applyFill="1" applyBorder="1" applyAlignment="1">
      <alignment horizontal="center" vertical="center"/>
    </xf>
    <xf numFmtId="0" fontId="26" fillId="0" borderId="115" xfId="0" applyFont="1" applyBorder="1" applyAlignment="1" applyProtection="1">
      <alignment horizontal="center" vertical="center" wrapText="1"/>
      <protection locked="0"/>
    </xf>
    <xf numFmtId="0" fontId="26" fillId="0" borderId="212" xfId="0" applyFont="1" applyBorder="1" applyAlignment="1" applyProtection="1">
      <alignment horizontal="center" vertical="center" wrapText="1"/>
      <protection locked="0"/>
    </xf>
    <xf numFmtId="0" fontId="34" fillId="25" borderId="278" xfId="0" applyFont="1" applyFill="1" applyBorder="1" applyAlignment="1">
      <alignment horizontal="center" vertical="center"/>
    </xf>
    <xf numFmtId="0" fontId="122" fillId="0" borderId="124" xfId="0" applyFont="1" applyBorder="1" applyAlignment="1">
      <alignment horizontal="center" vertical="center" wrapText="1"/>
    </xf>
    <xf numFmtId="0" fontId="139" fillId="0" borderId="124" xfId="0" applyFont="1" applyBorder="1" applyAlignment="1">
      <alignment horizontal="center" vertical="center" wrapText="1"/>
    </xf>
    <xf numFmtId="0" fontId="103" fillId="3" borderId="0" xfId="0" applyFont="1" applyFill="1"/>
    <xf numFmtId="0" fontId="115" fillId="22" borderId="70" xfId="0" applyFont="1" applyFill="1" applyBorder="1" applyAlignment="1">
      <alignment vertical="center"/>
    </xf>
    <xf numFmtId="0" fontId="115" fillId="22" borderId="71" xfId="0" applyFont="1" applyFill="1" applyBorder="1" applyAlignment="1">
      <alignment vertical="center"/>
    </xf>
    <xf numFmtId="0" fontId="165" fillId="0" borderId="0" xfId="0" applyFont="1" applyAlignment="1">
      <alignment vertical="center" wrapText="1"/>
    </xf>
    <xf numFmtId="0" fontId="129" fillId="3" borderId="0" xfId="0" applyFont="1" applyFill="1" applyAlignment="1">
      <alignment horizontal="center" vertical="center"/>
    </xf>
    <xf numFmtId="0" fontId="33" fillId="0" borderId="216" xfId="0" applyFont="1" applyBorder="1" applyAlignment="1">
      <alignment vertical="center"/>
    </xf>
    <xf numFmtId="1" fontId="33" fillId="0" borderId="171" xfId="0" applyNumberFormat="1" applyFont="1" applyBorder="1" applyAlignment="1">
      <alignment horizontal="right" vertical="center"/>
    </xf>
    <xf numFmtId="0" fontId="180" fillId="0" borderId="178" xfId="0" applyFont="1" applyBorder="1" applyAlignment="1">
      <alignment vertical="center" wrapText="1"/>
    </xf>
    <xf numFmtId="0" fontId="180" fillId="0" borderId="179" xfId="0" applyFont="1" applyBorder="1" applyAlignment="1">
      <alignment vertical="center" wrapText="1"/>
    </xf>
    <xf numFmtId="0" fontId="180" fillId="0" borderId="180" xfId="0" applyFont="1" applyBorder="1" applyAlignment="1">
      <alignment vertical="center" wrapText="1"/>
    </xf>
    <xf numFmtId="0" fontId="12" fillId="0" borderId="318" xfId="0" applyFont="1" applyBorder="1" applyAlignment="1">
      <alignment vertical="center" wrapText="1"/>
    </xf>
    <xf numFmtId="0" fontId="180" fillId="0" borderId="319" xfId="0" applyFont="1" applyBorder="1" applyAlignment="1">
      <alignment vertical="center" wrapText="1"/>
    </xf>
    <xf numFmtId="0" fontId="12" fillId="0" borderId="320" xfId="0" applyFont="1" applyBorder="1" applyAlignment="1">
      <alignment vertical="center" wrapText="1"/>
    </xf>
    <xf numFmtId="0" fontId="12" fillId="0" borderId="324" xfId="0" applyFont="1" applyBorder="1" applyAlignment="1">
      <alignment vertical="center" wrapText="1"/>
    </xf>
    <xf numFmtId="0" fontId="180" fillId="0" borderId="325" xfId="0" applyFont="1" applyBorder="1" applyAlignment="1">
      <alignment vertical="center" wrapText="1"/>
    </xf>
    <xf numFmtId="0" fontId="180" fillId="0" borderId="50" xfId="0" applyFont="1" applyBorder="1" applyAlignment="1">
      <alignment vertical="center" wrapText="1"/>
    </xf>
    <xf numFmtId="0" fontId="180" fillId="0" borderId="176" xfId="0" applyFont="1" applyBorder="1" applyAlignment="1">
      <alignment vertical="center" wrapText="1"/>
    </xf>
    <xf numFmtId="0" fontId="58" fillId="0" borderId="327" xfId="0" applyFont="1" applyBorder="1" applyAlignment="1">
      <alignment horizontal="center" vertical="center"/>
    </xf>
    <xf numFmtId="0" fontId="27" fillId="17" borderId="328" xfId="0" applyFont="1" applyFill="1" applyBorder="1" applyAlignment="1">
      <alignment horizontal="center" vertical="center"/>
    </xf>
    <xf numFmtId="0" fontId="180" fillId="0" borderId="329" xfId="0" applyFont="1" applyBorder="1" applyAlignment="1">
      <alignment vertical="center" wrapText="1"/>
    </xf>
    <xf numFmtId="0" fontId="60" fillId="19" borderId="330" xfId="0" applyFont="1" applyFill="1" applyBorder="1" applyAlignment="1">
      <alignment vertical="center" wrapText="1"/>
    </xf>
    <xf numFmtId="0" fontId="60" fillId="19" borderId="331" xfId="0" applyFont="1" applyFill="1" applyBorder="1" applyAlignment="1">
      <alignment vertical="center" wrapText="1"/>
    </xf>
    <xf numFmtId="0" fontId="180" fillId="0" borderId="53" xfId="0" applyFont="1" applyBorder="1" applyAlignment="1">
      <alignment vertical="center" wrapText="1"/>
    </xf>
    <xf numFmtId="0" fontId="60" fillId="19" borderId="75" xfId="0" applyFont="1" applyFill="1" applyBorder="1" applyAlignment="1">
      <alignment vertical="center" wrapText="1"/>
    </xf>
    <xf numFmtId="0" fontId="60" fillId="19" borderId="32" xfId="0" applyFont="1" applyFill="1" applyBorder="1" applyAlignment="1">
      <alignment vertical="center" wrapText="1"/>
    </xf>
    <xf numFmtId="0" fontId="60" fillId="19" borderId="33" xfId="0" applyFont="1" applyFill="1" applyBorder="1" applyAlignment="1">
      <alignment vertical="center" wrapText="1"/>
    </xf>
    <xf numFmtId="0" fontId="205" fillId="5" borderId="0" xfId="0" applyFont="1" applyFill="1" applyAlignment="1">
      <alignment horizontal="center" vertical="center" wrapText="1"/>
    </xf>
    <xf numFmtId="0" fontId="206" fillId="10" borderId="323" xfId="0" applyFont="1" applyFill="1" applyBorder="1" applyAlignment="1">
      <alignment horizontal="center" vertical="center" wrapText="1"/>
    </xf>
    <xf numFmtId="0" fontId="60" fillId="19" borderId="333" xfId="0" applyFont="1" applyFill="1" applyBorder="1" applyAlignment="1">
      <alignment vertical="center" wrapText="1"/>
    </xf>
    <xf numFmtId="0" fontId="60" fillId="19" borderId="102" xfId="0" applyFont="1" applyFill="1" applyBorder="1" applyAlignment="1">
      <alignment vertical="center" wrapText="1"/>
    </xf>
    <xf numFmtId="0" fontId="58" fillId="0" borderId="334" xfId="0" applyFont="1" applyBorder="1" applyAlignment="1">
      <alignment horizontal="center" vertical="center"/>
    </xf>
    <xf numFmtId="0" fontId="27" fillId="17" borderId="335" xfId="0" applyFont="1" applyFill="1" applyBorder="1" applyAlignment="1">
      <alignment horizontal="center" vertical="center"/>
    </xf>
    <xf numFmtId="0" fontId="180" fillId="0" borderId="336" xfId="0" applyFont="1" applyBorder="1" applyAlignment="1">
      <alignment vertical="center" wrapText="1"/>
    </xf>
    <xf numFmtId="0" fontId="60" fillId="19" borderId="337" xfId="0" applyFont="1" applyFill="1" applyBorder="1" applyAlignment="1">
      <alignment vertical="center" wrapText="1"/>
    </xf>
    <xf numFmtId="0" fontId="134" fillId="14" borderId="0" xfId="0" applyFont="1" applyFill="1" applyAlignment="1">
      <alignment horizontal="center" vertical="center" wrapText="1"/>
    </xf>
    <xf numFmtId="0" fontId="123" fillId="6" borderId="0" xfId="0" applyFont="1" applyFill="1" applyAlignment="1">
      <alignment vertical="center" wrapText="1"/>
    </xf>
    <xf numFmtId="0" fontId="123" fillId="6" borderId="0" xfId="0" applyFont="1" applyFill="1" applyAlignment="1">
      <alignment horizontal="left" vertical="center" wrapText="1"/>
    </xf>
    <xf numFmtId="0" fontId="97" fillId="6" borderId="0" xfId="0" applyFont="1" applyFill="1" applyAlignment="1">
      <alignment horizontal="center" vertical="center"/>
    </xf>
    <xf numFmtId="0" fontId="134" fillId="14" borderId="0" xfId="0" applyFont="1" applyFill="1" applyAlignment="1">
      <alignment horizontal="center" wrapText="1"/>
    </xf>
    <xf numFmtId="0" fontId="134" fillId="6" borderId="0" xfId="0" applyFont="1" applyFill="1" applyAlignment="1">
      <alignment vertical="center" wrapText="1"/>
    </xf>
    <xf numFmtId="0" fontId="210" fillId="14" borderId="0" xfId="0" applyFont="1" applyFill="1" applyAlignment="1">
      <alignment vertical="center" wrapText="1"/>
    </xf>
    <xf numFmtId="0" fontId="190" fillId="16" borderId="29" xfId="0" applyFont="1" applyFill="1" applyBorder="1" applyAlignment="1">
      <alignment horizontal="center" vertical="center"/>
    </xf>
    <xf numFmtId="0" fontId="190" fillId="16" borderId="83" xfId="0" applyFont="1" applyFill="1" applyBorder="1" applyAlignment="1">
      <alignment horizontal="center" vertical="center"/>
    </xf>
    <xf numFmtId="0" fontId="190" fillId="16" borderId="250" xfId="0" applyFont="1" applyFill="1" applyBorder="1" applyAlignment="1">
      <alignment horizontal="center" vertical="center"/>
    </xf>
    <xf numFmtId="0" fontId="0" fillId="16" borderId="0" xfId="0" applyFill="1"/>
    <xf numFmtId="0" fontId="0" fillId="16" borderId="0" xfId="0" applyFill="1" applyAlignment="1">
      <alignment horizontal="center"/>
    </xf>
    <xf numFmtId="0" fontId="154" fillId="16" borderId="0" xfId="0" applyFont="1" applyFill="1"/>
    <xf numFmtId="0" fontId="116" fillId="16" borderId="0" xfId="0" applyFont="1" applyFill="1" applyAlignment="1">
      <alignment horizontal="center" vertical="center"/>
    </xf>
    <xf numFmtId="0" fontId="97" fillId="16" borderId="0" xfId="0" applyFont="1" applyFill="1"/>
    <xf numFmtId="164" fontId="21" fillId="16" borderId="0" xfId="0" applyNumberFormat="1" applyFont="1" applyFill="1" applyAlignment="1">
      <alignment horizontal="center"/>
    </xf>
    <xf numFmtId="0" fontId="100" fillId="16" borderId="0" xfId="0" applyFont="1" applyFill="1" applyAlignment="1">
      <alignment horizontal="center" vertical="center"/>
    </xf>
    <xf numFmtId="0" fontId="97" fillId="16" borderId="0" xfId="0" applyFont="1" applyFill="1" applyAlignment="1">
      <alignment horizontal="center"/>
    </xf>
    <xf numFmtId="164" fontId="107" fillId="16" borderId="0" xfId="0" applyNumberFormat="1" applyFont="1" applyFill="1" applyAlignment="1">
      <alignment horizontal="center"/>
    </xf>
    <xf numFmtId="0" fontId="103" fillId="16" borderId="0" xfId="0" applyFont="1" applyFill="1" applyAlignment="1">
      <alignment horizontal="center" vertical="center"/>
    </xf>
    <xf numFmtId="0" fontId="110" fillId="16" borderId="0" xfId="0" applyFont="1" applyFill="1" applyAlignment="1">
      <alignment horizontal="center" vertical="center"/>
    </xf>
    <xf numFmtId="0" fontId="125" fillId="16" borderId="0" xfId="0" applyFont="1" applyFill="1" applyAlignment="1">
      <alignment horizontal="center" vertical="center" wrapText="1"/>
    </xf>
    <xf numFmtId="0" fontId="125" fillId="16" borderId="0" xfId="0" applyFont="1" applyFill="1" applyAlignment="1">
      <alignment horizontal="center" wrapText="1"/>
    </xf>
    <xf numFmtId="0" fontId="132" fillId="16" borderId="0" xfId="0" applyFont="1" applyFill="1" applyAlignment="1">
      <alignment horizontal="center" wrapText="1"/>
    </xf>
    <xf numFmtId="0" fontId="97" fillId="16" borderId="0" xfId="0" applyFont="1" applyFill="1" applyAlignment="1">
      <alignment horizontal="right"/>
    </xf>
    <xf numFmtId="0" fontId="116" fillId="16" borderId="0" xfId="0" applyFont="1" applyFill="1" applyAlignment="1">
      <alignment horizontal="right" vertical="center"/>
    </xf>
    <xf numFmtId="0" fontId="114" fillId="16" borderId="0" xfId="0" applyFont="1" applyFill="1"/>
    <xf numFmtId="0" fontId="114" fillId="16" borderId="0" xfId="0" applyFont="1" applyFill="1" applyAlignment="1">
      <alignment horizontal="center"/>
    </xf>
    <xf numFmtId="164" fontId="114" fillId="16" borderId="0" xfId="0" applyNumberFormat="1" applyFont="1" applyFill="1" applyAlignment="1">
      <alignment horizontal="center"/>
    </xf>
    <xf numFmtId="0" fontId="143" fillId="22" borderId="69" xfId="0" applyFont="1" applyFill="1" applyBorder="1" applyAlignment="1">
      <alignment vertical="center"/>
    </xf>
    <xf numFmtId="0" fontId="30" fillId="16" borderId="0" xfId="0" applyFont="1" applyFill="1"/>
    <xf numFmtId="0" fontId="74" fillId="3" borderId="36" xfId="2" applyFill="1" applyBorder="1" applyAlignment="1" applyProtection="1">
      <alignment horizontal="center" vertical="center"/>
      <protection locked="0"/>
    </xf>
    <xf numFmtId="0" fontId="60" fillId="19" borderId="341" xfId="0" applyFont="1" applyFill="1" applyBorder="1" applyAlignment="1">
      <alignment vertical="center" wrapText="1"/>
    </xf>
    <xf numFmtId="2" fontId="20" fillId="0" borderId="150" xfId="0" applyNumberFormat="1" applyFont="1" applyBorder="1" applyAlignment="1">
      <alignment vertical="center"/>
    </xf>
    <xf numFmtId="2" fontId="0" fillId="0" borderId="150" xfId="0" applyNumberFormat="1" applyBorder="1" applyAlignment="1">
      <alignment horizontal="right" vertical="center"/>
    </xf>
    <xf numFmtId="1" fontId="33" fillId="0" borderId="342" xfId="0" applyNumberFormat="1" applyFont="1" applyBorder="1" applyAlignment="1">
      <alignment horizontal="right" vertical="center"/>
    </xf>
    <xf numFmtId="164" fontId="28" fillId="0" borderId="343" xfId="0" applyNumberFormat="1" applyFont="1" applyBorder="1" applyAlignment="1">
      <alignment horizontal="right" vertical="center"/>
    </xf>
    <xf numFmtId="164" fontId="28" fillId="0" borderId="54" xfId="0" applyNumberFormat="1" applyFont="1" applyBorder="1" applyAlignment="1">
      <alignment horizontal="right" vertical="center"/>
    </xf>
    <xf numFmtId="2" fontId="16" fillId="0" borderId="216" xfId="0" applyNumberFormat="1" applyFont="1" applyBorder="1" applyAlignment="1">
      <alignment vertical="center"/>
    </xf>
    <xf numFmtId="2" fontId="16" fillId="0" borderId="217" xfId="0" applyNumberFormat="1" applyFont="1" applyBorder="1" applyAlignment="1">
      <alignment vertical="center"/>
    </xf>
    <xf numFmtId="0" fontId="33" fillId="0" borderId="217" xfId="0" applyFont="1" applyBorder="1" applyAlignment="1">
      <alignment vertical="center"/>
    </xf>
    <xf numFmtId="0" fontId="192" fillId="0" borderId="347" xfId="0" applyFont="1" applyBorder="1" applyAlignment="1">
      <alignment horizontal="center" vertical="center" wrapText="1"/>
    </xf>
    <xf numFmtId="0" fontId="192" fillId="0" borderId="348" xfId="0" applyFont="1" applyBorder="1" applyAlignment="1">
      <alignment horizontal="center" vertical="center" wrapText="1"/>
    </xf>
    <xf numFmtId="0" fontId="53" fillId="0" borderId="0" xfId="0" applyFont="1" applyAlignment="1">
      <alignment horizontal="center" vertical="center"/>
    </xf>
    <xf numFmtId="0" fontId="110" fillId="0" borderId="0" xfId="0" applyFont="1" applyAlignment="1">
      <alignment vertical="center" wrapText="1"/>
    </xf>
    <xf numFmtId="166" fontId="110" fillId="0" borderId="0" xfId="0" applyNumberFormat="1" applyFont="1"/>
    <xf numFmtId="0" fontId="224" fillId="0" borderId="0" xfId="0" applyFont="1"/>
    <xf numFmtId="0" fontId="74" fillId="0" borderId="0" xfId="2" applyFill="1" applyAlignment="1" applyProtection="1">
      <alignment horizontal="right" vertical="center"/>
      <protection locked="0"/>
    </xf>
    <xf numFmtId="0" fontId="7" fillId="33" borderId="35" xfId="0" applyFont="1" applyFill="1" applyBorder="1" applyAlignment="1" applyProtection="1">
      <alignment horizontal="center" vertical="center"/>
      <protection locked="0"/>
    </xf>
    <xf numFmtId="0" fontId="7" fillId="33" borderId="36" xfId="0" applyFont="1" applyFill="1" applyBorder="1" applyAlignment="1" applyProtection="1">
      <alignment horizontal="center" vertical="center"/>
      <protection locked="0"/>
    </xf>
    <xf numFmtId="0" fontId="7" fillId="33" borderId="37" xfId="0" applyFont="1" applyFill="1" applyBorder="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protection locked="0"/>
    </xf>
    <xf numFmtId="0" fontId="7" fillId="3" borderId="37" xfId="0" applyFont="1" applyFill="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33" borderId="35" xfId="0" applyFont="1" applyFill="1" applyBorder="1" applyAlignment="1" applyProtection="1">
      <alignment horizontal="center"/>
      <protection locked="0"/>
    </xf>
    <xf numFmtId="0" fontId="7" fillId="33" borderId="36" xfId="0" applyFont="1" applyFill="1" applyBorder="1" applyAlignment="1" applyProtection="1">
      <alignment horizontal="center"/>
      <protection locked="0"/>
    </xf>
    <xf numFmtId="0" fontId="7" fillId="33" borderId="37" xfId="0" applyFont="1" applyFill="1" applyBorder="1" applyAlignment="1" applyProtection="1">
      <alignment horizontal="center"/>
      <protection locked="0"/>
    </xf>
    <xf numFmtId="0" fontId="7" fillId="0" borderId="35" xfId="0" applyFont="1" applyBorder="1" applyAlignment="1" applyProtection="1">
      <alignment horizontal="center"/>
      <protection locked="0"/>
    </xf>
    <xf numFmtId="0" fontId="7" fillId="0" borderId="36" xfId="0" applyFont="1" applyBorder="1" applyAlignment="1" applyProtection="1">
      <alignment horizontal="center"/>
      <protection locked="0"/>
    </xf>
    <xf numFmtId="0" fontId="7" fillId="0" borderId="37" xfId="0" applyFont="1" applyBorder="1" applyAlignment="1" applyProtection="1">
      <alignment horizontal="center"/>
      <protection locked="0"/>
    </xf>
    <xf numFmtId="0" fontId="7" fillId="3" borderId="35" xfId="0" applyFont="1" applyFill="1" applyBorder="1" applyAlignment="1" applyProtection="1">
      <alignment horizontal="center"/>
      <protection locked="0"/>
    </xf>
    <xf numFmtId="0" fontId="7" fillId="3" borderId="36" xfId="0" applyFont="1" applyFill="1" applyBorder="1" applyAlignment="1" applyProtection="1">
      <alignment horizontal="center"/>
      <protection locked="0"/>
    </xf>
    <xf numFmtId="0" fontId="7" fillId="3" borderId="37" xfId="0" applyFont="1" applyFill="1" applyBorder="1" applyAlignment="1" applyProtection="1">
      <alignment horizontal="center"/>
      <protection locked="0"/>
    </xf>
    <xf numFmtId="0" fontId="7" fillId="33" borderId="228" xfId="0" applyFont="1" applyFill="1" applyBorder="1" applyAlignment="1" applyProtection="1">
      <alignment horizontal="center"/>
      <protection locked="0"/>
    </xf>
    <xf numFmtId="0" fontId="7" fillId="33" borderId="38" xfId="0" applyFont="1" applyFill="1" applyBorder="1" applyAlignment="1" applyProtection="1">
      <alignment horizontal="center"/>
      <protection locked="0"/>
    </xf>
    <xf numFmtId="0" fontId="7" fillId="33" borderId="229" xfId="0" applyFont="1" applyFill="1" applyBorder="1" applyAlignment="1" applyProtection="1">
      <alignment horizontal="center"/>
      <protection locked="0"/>
    </xf>
    <xf numFmtId="0" fontId="7" fillId="0" borderId="228" xfId="0" applyFont="1" applyBorder="1" applyAlignment="1" applyProtection="1">
      <alignment horizontal="center"/>
      <protection locked="0"/>
    </xf>
    <xf numFmtId="0" fontId="7" fillId="0" borderId="38" xfId="0" applyFont="1" applyBorder="1" applyAlignment="1" applyProtection="1">
      <alignment horizontal="center"/>
      <protection locked="0"/>
    </xf>
    <xf numFmtId="0" fontId="7" fillId="0" borderId="229" xfId="0" applyFont="1" applyBorder="1" applyAlignment="1" applyProtection="1">
      <alignment horizontal="center"/>
      <protection locked="0"/>
    </xf>
    <xf numFmtId="0" fontId="7" fillId="3" borderId="228" xfId="0" applyFont="1" applyFill="1" applyBorder="1" applyAlignment="1" applyProtection="1">
      <alignment horizontal="center"/>
      <protection locked="0"/>
    </xf>
    <xf numFmtId="0" fontId="7" fillId="3" borderId="38" xfId="0" applyFont="1" applyFill="1" applyBorder="1" applyAlignment="1" applyProtection="1">
      <alignment horizontal="center"/>
      <protection locked="0"/>
    </xf>
    <xf numFmtId="0" fontId="7" fillId="3" borderId="229" xfId="0" applyFont="1" applyFill="1" applyBorder="1" applyAlignment="1" applyProtection="1">
      <alignment horizontal="center"/>
      <protection locked="0"/>
    </xf>
    <xf numFmtId="0" fontId="26" fillId="2" borderId="47" xfId="0" applyFont="1" applyFill="1" applyBorder="1" applyAlignment="1">
      <alignment vertical="center"/>
    </xf>
    <xf numFmtId="0" fontId="28" fillId="2" borderId="56" xfId="0" applyFont="1" applyFill="1" applyBorder="1" applyAlignment="1">
      <alignment vertical="center"/>
    </xf>
    <xf numFmtId="0" fontId="7" fillId="3" borderId="55" xfId="0" applyFont="1" applyFill="1" applyBorder="1" applyAlignment="1" applyProtection="1">
      <alignment horizontal="center" vertical="center"/>
      <protection locked="0"/>
    </xf>
    <xf numFmtId="0" fontId="28" fillId="2" borderId="85" xfId="0" applyFont="1" applyFill="1" applyBorder="1" applyAlignment="1">
      <alignment vertical="center"/>
    </xf>
    <xf numFmtId="0" fontId="26" fillId="2" borderId="98" xfId="0" applyFont="1" applyFill="1" applyBorder="1" applyAlignment="1">
      <alignment vertical="center"/>
    </xf>
    <xf numFmtId="0" fontId="26" fillId="2" borderId="84" xfId="0" applyFont="1" applyFill="1" applyBorder="1" applyAlignment="1">
      <alignment vertical="center"/>
    </xf>
    <xf numFmtId="0" fontId="28" fillId="3" borderId="35" xfId="0" applyFont="1" applyFill="1" applyBorder="1" applyAlignment="1" applyProtection="1">
      <alignment horizontal="center"/>
      <protection locked="0"/>
    </xf>
    <xf numFmtId="0" fontId="28" fillId="3" borderId="36" xfId="0" applyFont="1" applyFill="1" applyBorder="1" applyAlignment="1" applyProtection="1">
      <alignment horizontal="center"/>
      <protection locked="0"/>
    </xf>
    <xf numFmtId="0" fontId="28" fillId="3" borderId="37" xfId="0" applyFont="1" applyFill="1" applyBorder="1" applyAlignment="1" applyProtection="1">
      <alignment horizontal="center"/>
      <protection locked="0"/>
    </xf>
    <xf numFmtId="0" fontId="53" fillId="14" borderId="352" xfId="0" applyFont="1" applyFill="1" applyBorder="1" applyProtection="1">
      <protection locked="0"/>
    </xf>
    <xf numFmtId="0" fontId="53" fillId="14" borderId="353" xfId="0" applyFont="1" applyFill="1" applyBorder="1" applyProtection="1">
      <protection locked="0"/>
    </xf>
    <xf numFmtId="0" fontId="53" fillId="14" borderId="354" xfId="0" applyFont="1" applyFill="1" applyBorder="1" applyProtection="1">
      <protection locked="0"/>
    </xf>
    <xf numFmtId="0" fontId="78" fillId="19" borderId="351" xfId="0" applyFont="1" applyFill="1" applyBorder="1" applyAlignment="1">
      <alignment vertical="center"/>
    </xf>
    <xf numFmtId="0" fontId="78" fillId="19" borderId="352" xfId="0" applyFont="1" applyFill="1" applyBorder="1" applyAlignment="1">
      <alignment vertical="center"/>
    </xf>
    <xf numFmtId="0" fontId="32" fillId="5" borderId="0" xfId="0" applyFont="1" applyFill="1"/>
    <xf numFmtId="0" fontId="78" fillId="19" borderId="355" xfId="0" applyFont="1" applyFill="1" applyBorder="1" applyAlignment="1">
      <alignment vertical="center"/>
    </xf>
    <xf numFmtId="0" fontId="16" fillId="5" borderId="0" xfId="0" applyFont="1" applyFill="1" applyAlignment="1">
      <alignment vertical="center" wrapText="1"/>
    </xf>
    <xf numFmtId="0" fontId="29" fillId="5" borderId="0" xfId="0" applyFont="1" applyFill="1"/>
    <xf numFmtId="0" fontId="50" fillId="5" borderId="0" xfId="0" applyFont="1" applyFill="1"/>
    <xf numFmtId="0" fontId="21" fillId="0" borderId="29" xfId="0" applyFont="1" applyBorder="1" applyAlignment="1">
      <alignment horizontal="center" vertical="center" wrapText="1"/>
    </xf>
    <xf numFmtId="0" fontId="6" fillId="33" borderId="36" xfId="0" applyFont="1" applyFill="1" applyBorder="1" applyAlignment="1" applyProtection="1">
      <alignment horizontal="center"/>
      <protection locked="0"/>
    </xf>
    <xf numFmtId="0" fontId="6" fillId="3" borderId="36" xfId="0" applyFont="1" applyFill="1" applyBorder="1" applyAlignment="1" applyProtection="1">
      <alignment horizontal="center"/>
      <protection locked="0"/>
    </xf>
    <xf numFmtId="0" fontId="6" fillId="33" borderId="35" xfId="0" applyFont="1" applyFill="1" applyBorder="1" applyAlignment="1" applyProtection="1">
      <alignment horizontal="center" vertical="center"/>
      <protection locked="0"/>
    </xf>
    <xf numFmtId="2" fontId="218" fillId="27" borderId="122" xfId="0" applyNumberFormat="1" applyFont="1" applyFill="1" applyBorder="1" applyAlignment="1">
      <alignment horizontal="right" vertical="center"/>
    </xf>
    <xf numFmtId="164" fontId="28" fillId="0" borderId="356" xfId="0" applyNumberFormat="1" applyFont="1" applyBorder="1" applyAlignment="1">
      <alignment horizontal="right" vertical="center"/>
    </xf>
    <xf numFmtId="164" fontId="28" fillId="0" borderId="64" xfId="0" applyNumberFormat="1" applyFont="1" applyBorder="1" applyAlignment="1">
      <alignment horizontal="right" vertical="center"/>
    </xf>
    <xf numFmtId="2" fontId="218" fillId="27" borderId="123" xfId="0" applyNumberFormat="1" applyFont="1" applyFill="1" applyBorder="1" applyAlignment="1">
      <alignment horizontal="right" vertical="center"/>
    </xf>
    <xf numFmtId="0" fontId="34" fillId="0" borderId="172" xfId="0" applyFont="1" applyBorder="1"/>
    <xf numFmtId="2" fontId="86" fillId="27" borderId="123" xfId="0" applyNumberFormat="1" applyFont="1" applyFill="1" applyBorder="1" applyAlignment="1">
      <alignment horizontal="right" vertical="center"/>
    </xf>
    <xf numFmtId="0" fontId="0" fillId="0" borderId="172" xfId="0" applyBorder="1"/>
    <xf numFmtId="164" fontId="51" fillId="27" borderId="123" xfId="0" applyNumberFormat="1" applyFont="1" applyFill="1" applyBorder="1" applyAlignment="1">
      <alignment horizontal="right" vertical="center"/>
    </xf>
    <xf numFmtId="0" fontId="73" fillId="41" borderId="357" xfId="0" applyFont="1" applyFill="1" applyBorder="1" applyAlignment="1">
      <alignment horizontal="center" vertical="center" textRotation="255" wrapText="1"/>
    </xf>
    <xf numFmtId="0" fontId="73" fillId="41" borderId="276" xfId="0" applyFont="1" applyFill="1" applyBorder="1" applyAlignment="1">
      <alignment horizontal="center" vertical="center" textRotation="255" wrapText="1"/>
    </xf>
    <xf numFmtId="0" fontId="31" fillId="38" borderId="358" xfId="0" applyFont="1" applyFill="1" applyBorder="1" applyAlignment="1">
      <alignment horizontal="center" vertical="center" textRotation="255" wrapText="1"/>
    </xf>
    <xf numFmtId="0" fontId="31" fillId="38" borderId="276" xfId="0" applyFont="1" applyFill="1" applyBorder="1" applyAlignment="1">
      <alignment horizontal="center" vertical="center" textRotation="255" wrapText="1"/>
    </xf>
    <xf numFmtId="0" fontId="23" fillId="27" borderId="96" xfId="0" applyFont="1" applyFill="1" applyBorder="1" applyAlignment="1">
      <alignment horizontal="center" vertical="center" wrapText="1"/>
    </xf>
    <xf numFmtId="0" fontId="73" fillId="23" borderId="357" xfId="0" applyFont="1" applyFill="1" applyBorder="1" applyAlignment="1">
      <alignment horizontal="center" vertical="center" textRotation="255" wrapText="1"/>
    </xf>
    <xf numFmtId="0" fontId="73" fillId="23" borderId="276" xfId="0" applyFont="1" applyFill="1" applyBorder="1" applyAlignment="1">
      <alignment horizontal="center" vertical="center" textRotation="255" wrapText="1"/>
    </xf>
    <xf numFmtId="0" fontId="157" fillId="23" borderId="358" xfId="0" applyFont="1" applyFill="1" applyBorder="1" applyAlignment="1">
      <alignment horizontal="center" vertical="center" wrapText="1"/>
    </xf>
    <xf numFmtId="0" fontId="49" fillId="27" borderId="96" xfId="0" applyFont="1" applyFill="1" applyBorder="1" applyAlignment="1">
      <alignment horizontal="center" vertical="center" wrapText="1"/>
    </xf>
    <xf numFmtId="0" fontId="161" fillId="10" borderId="357" xfId="0" applyFont="1" applyFill="1" applyBorder="1" applyAlignment="1">
      <alignment horizontal="center" vertical="center" wrapText="1"/>
    </xf>
    <xf numFmtId="0" fontId="161" fillId="10" borderId="276" xfId="0" applyFont="1" applyFill="1" applyBorder="1" applyAlignment="1">
      <alignment horizontal="center" vertical="center" wrapText="1"/>
    </xf>
    <xf numFmtId="0" fontId="34" fillId="0" borderId="226" xfId="0" applyFont="1" applyBorder="1"/>
    <xf numFmtId="2" fontId="86" fillId="27" borderId="122" xfId="0" applyNumberFormat="1" applyFont="1" applyFill="1" applyBorder="1" applyAlignment="1">
      <alignment horizontal="right" vertical="center"/>
    </xf>
    <xf numFmtId="0" fontId="0" fillId="0" borderId="226" xfId="0" applyBorder="1"/>
    <xf numFmtId="164" fontId="51" fillId="27" borderId="122" xfId="0" applyNumberFormat="1" applyFont="1" applyFill="1" applyBorder="1" applyAlignment="1">
      <alignment horizontal="right" vertical="center"/>
    </xf>
    <xf numFmtId="164" fontId="28" fillId="0" borderId="359" xfId="0" applyNumberFormat="1" applyFont="1" applyBorder="1" applyAlignment="1">
      <alignment horizontal="right" vertical="center"/>
    </xf>
    <xf numFmtId="164" fontId="28" fillId="0" borderId="150" xfId="0" applyNumberFormat="1" applyFont="1" applyBorder="1" applyAlignment="1">
      <alignment horizontal="right" vertical="center"/>
    </xf>
    <xf numFmtId="2" fontId="218" fillId="27" borderId="214" xfId="0" applyNumberFormat="1" applyFont="1" applyFill="1" applyBorder="1" applyAlignment="1">
      <alignment horizontal="right" vertical="center"/>
    </xf>
    <xf numFmtId="0" fontId="34" fillId="0" borderId="227" xfId="0" applyFont="1" applyBorder="1"/>
    <xf numFmtId="2" fontId="86" fillId="27" borderId="214" xfId="0" applyNumberFormat="1" applyFont="1" applyFill="1" applyBorder="1" applyAlignment="1">
      <alignment horizontal="right" vertical="center"/>
    </xf>
    <xf numFmtId="0" fontId="0" fillId="0" borderId="227" xfId="0" applyBorder="1"/>
    <xf numFmtId="164" fontId="51" fillId="27" borderId="214" xfId="0" applyNumberFormat="1" applyFont="1" applyFill="1" applyBorder="1" applyAlignment="1">
      <alignment horizontal="right" vertical="center"/>
    </xf>
    <xf numFmtId="0" fontId="192" fillId="0" borderId="360" xfId="0" applyFont="1" applyBorder="1" applyAlignment="1">
      <alignment horizontal="center" vertical="center" wrapText="1"/>
    </xf>
    <xf numFmtId="2" fontId="16" fillId="0" borderId="215" xfId="0" applyNumberFormat="1" applyFont="1" applyBorder="1" applyAlignment="1">
      <alignment vertical="center"/>
    </xf>
    <xf numFmtId="2" fontId="20" fillId="0" borderId="54" xfId="0" applyNumberFormat="1" applyFont="1" applyBorder="1" applyAlignment="1">
      <alignment vertical="center"/>
    </xf>
    <xf numFmtId="2" fontId="20" fillId="0" borderId="151" xfId="0" applyNumberFormat="1" applyFont="1" applyBorder="1" applyAlignment="1">
      <alignment vertical="center"/>
    </xf>
    <xf numFmtId="2" fontId="20" fillId="0" borderId="152" xfId="0" applyNumberFormat="1" applyFont="1" applyBorder="1" applyAlignment="1">
      <alignment vertical="center"/>
    </xf>
    <xf numFmtId="2" fontId="20" fillId="0" borderId="153" xfId="0" applyNumberFormat="1" applyFont="1" applyBorder="1" applyAlignment="1">
      <alignment vertical="center"/>
    </xf>
    <xf numFmtId="0" fontId="28" fillId="3" borderId="228" xfId="0" applyFont="1" applyFill="1" applyBorder="1" applyAlignment="1" applyProtection="1">
      <alignment horizontal="center"/>
      <protection locked="0"/>
    </xf>
    <xf numFmtId="0" fontId="28" fillId="3" borderId="38" xfId="0" applyFont="1" applyFill="1" applyBorder="1" applyAlignment="1" applyProtection="1">
      <alignment horizontal="center"/>
      <protection locked="0"/>
    </xf>
    <xf numFmtId="0" fontId="28" fillId="3" borderId="229" xfId="0" applyFont="1" applyFill="1" applyBorder="1" applyAlignment="1" applyProtection="1">
      <alignment horizontal="center"/>
      <protection locked="0"/>
    </xf>
    <xf numFmtId="0" fontId="174" fillId="0" borderId="0" xfId="0" applyFont="1"/>
    <xf numFmtId="0" fontId="5" fillId="33" borderId="37" xfId="0" applyFont="1" applyFill="1" applyBorder="1" applyAlignment="1" applyProtection="1">
      <alignment horizontal="center" vertical="center"/>
      <protection locked="0"/>
    </xf>
    <xf numFmtId="9" fontId="204" fillId="23" borderId="0" xfId="3" applyFont="1" applyFill="1"/>
    <xf numFmtId="9" fontId="204" fillId="44" borderId="0" xfId="0" applyNumberFormat="1" applyFont="1" applyFill="1"/>
    <xf numFmtId="0" fontId="5" fillId="33" borderId="35" xfId="0" applyFont="1" applyFill="1" applyBorder="1" applyAlignment="1" applyProtection="1">
      <alignment horizontal="center" vertical="center"/>
      <protection locked="0"/>
    </xf>
    <xf numFmtId="0" fontId="5" fillId="33" borderId="36" xfId="0" applyFont="1" applyFill="1" applyBorder="1" applyAlignment="1" applyProtection="1">
      <alignment horizontal="center"/>
      <protection locked="0"/>
    </xf>
    <xf numFmtId="0" fontId="5" fillId="33" borderId="35" xfId="0" applyFont="1" applyFill="1" applyBorder="1" applyAlignment="1" applyProtection="1">
      <alignment horizontal="center"/>
      <protection locked="0"/>
    </xf>
    <xf numFmtId="0" fontId="5" fillId="33" borderId="37" xfId="0" applyFont="1" applyFill="1" applyBorder="1" applyAlignment="1" applyProtection="1">
      <alignment horizontal="center"/>
      <protection locked="0"/>
    </xf>
    <xf numFmtId="0" fontId="59" fillId="3" borderId="0" xfId="0" applyFont="1" applyFill="1"/>
    <xf numFmtId="0" fontId="81" fillId="3" borderId="0" xfId="0" applyFont="1" applyFill="1" applyAlignment="1">
      <alignment horizontal="left" vertical="center"/>
    </xf>
    <xf numFmtId="0" fontId="11" fillId="3" borderId="0" xfId="0" applyFont="1" applyFill="1"/>
    <xf numFmtId="0" fontId="76" fillId="3" borderId="0" xfId="0" applyFont="1" applyFill="1" applyAlignment="1">
      <alignment horizontal="left" vertical="center"/>
    </xf>
    <xf numFmtId="0" fontId="5" fillId="3" borderId="37" xfId="0" applyFont="1" applyFill="1" applyBorder="1" applyAlignment="1" applyProtection="1">
      <alignment horizontal="center" vertical="center"/>
      <protection locked="0"/>
    </xf>
    <xf numFmtId="0" fontId="228" fillId="3" borderId="0" xfId="0" applyFont="1" applyFill="1" applyAlignment="1">
      <alignment horizontal="center" vertical="center"/>
    </xf>
    <xf numFmtId="0" fontId="60" fillId="3" borderId="0" xfId="0" applyFont="1" applyFill="1"/>
    <xf numFmtId="0" fontId="17" fillId="0" borderId="366" xfId="0" applyFont="1" applyBorder="1" applyAlignment="1">
      <alignment horizontal="center" vertical="center"/>
    </xf>
    <xf numFmtId="0" fontId="180" fillId="16" borderId="367" xfId="0" applyFont="1" applyFill="1" applyBorder="1" applyAlignment="1">
      <alignment horizontal="center" vertical="center" wrapText="1"/>
    </xf>
    <xf numFmtId="0" fontId="39" fillId="15" borderId="368" xfId="0" applyFont="1" applyFill="1" applyBorder="1" applyAlignment="1">
      <alignment horizontal="center" vertical="center" wrapText="1"/>
    </xf>
    <xf numFmtId="0" fontId="5" fillId="3" borderId="36" xfId="0" applyFont="1" applyFill="1" applyBorder="1" applyAlignment="1" applyProtection="1">
      <alignment horizontal="center" vertical="center"/>
      <protection locked="0"/>
    </xf>
    <xf numFmtId="0" fontId="5" fillId="3" borderId="35" xfId="0" applyFont="1" applyFill="1" applyBorder="1" applyAlignment="1" applyProtection="1">
      <alignment horizontal="center" vertical="center"/>
      <protection locked="0"/>
    </xf>
    <xf numFmtId="0" fontId="5" fillId="3" borderId="35" xfId="0" applyFont="1" applyFill="1" applyBorder="1" applyAlignment="1" applyProtection="1">
      <alignment horizontal="center"/>
      <protection locked="0"/>
    </xf>
    <xf numFmtId="0" fontId="229" fillId="0" borderId="0" xfId="0" applyFont="1" applyAlignment="1">
      <alignment horizontal="left"/>
    </xf>
    <xf numFmtId="0" fontId="124" fillId="35" borderId="30" xfId="0" applyFont="1" applyFill="1" applyBorder="1" applyAlignment="1">
      <alignment vertical="center" wrapText="1"/>
    </xf>
    <xf numFmtId="0" fontId="124" fillId="35" borderId="34" xfId="0" applyFont="1" applyFill="1" applyBorder="1" applyAlignment="1">
      <alignment vertical="center" wrapText="1"/>
    </xf>
    <xf numFmtId="0" fontId="53" fillId="5" borderId="0" xfId="0" applyFont="1" applyFill="1" applyAlignment="1">
      <alignment horizontal="left"/>
    </xf>
    <xf numFmtId="0" fontId="77" fillId="23" borderId="358" xfId="0" applyFont="1" applyFill="1" applyBorder="1" applyAlignment="1">
      <alignment horizontal="center" vertical="center" wrapText="1"/>
    </xf>
    <xf numFmtId="2" fontId="24" fillId="0" borderId="64" xfId="0" applyNumberFormat="1" applyFont="1" applyBorder="1" applyAlignment="1" applyProtection="1">
      <alignment horizontal="center" vertical="center" wrapText="1"/>
      <protection locked="0"/>
    </xf>
    <xf numFmtId="2" fontId="24" fillId="0" borderId="150" xfId="0" applyNumberFormat="1" applyFont="1" applyBorder="1" applyAlignment="1" applyProtection="1">
      <alignment horizontal="center" vertical="center" wrapText="1"/>
      <protection locked="0"/>
    </xf>
    <xf numFmtId="0" fontId="24" fillId="0" borderId="152" xfId="0" applyFont="1" applyBorder="1" applyAlignment="1" applyProtection="1">
      <alignment horizontal="center" vertical="center" wrapText="1"/>
      <protection locked="0"/>
    </xf>
    <xf numFmtId="0" fontId="24" fillId="0" borderId="153"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97" fillId="0" borderId="0" xfId="0" applyFont="1" applyAlignment="1" applyProtection="1">
      <alignment horizontal="center"/>
      <protection locked="0"/>
    </xf>
    <xf numFmtId="0" fontId="64" fillId="0" borderId="0" xfId="0" applyFont="1"/>
    <xf numFmtId="0" fontId="53" fillId="0" borderId="0" xfId="0" applyFont="1"/>
    <xf numFmtId="0" fontId="10" fillId="0" borderId="0" xfId="0" applyFont="1"/>
    <xf numFmtId="0" fontId="53" fillId="0" borderId="0" xfId="0" applyFont="1" applyAlignment="1">
      <alignment horizontal="center"/>
    </xf>
    <xf numFmtId="0" fontId="32" fillId="6" borderId="0" xfId="0" applyFont="1" applyFill="1"/>
    <xf numFmtId="0" fontId="0" fillId="31" borderId="0" xfId="0" applyFill="1"/>
    <xf numFmtId="0" fontId="64" fillId="18" borderId="238" xfId="0" applyFont="1" applyFill="1" applyBorder="1" applyAlignment="1">
      <alignment vertical="center"/>
    </xf>
    <xf numFmtId="0" fontId="64" fillId="18" borderId="239" xfId="0" applyFont="1" applyFill="1" applyBorder="1" applyAlignment="1">
      <alignment vertical="center" wrapText="1"/>
    </xf>
    <xf numFmtId="0" fontId="64" fillId="18" borderId="240" xfId="0" applyFont="1" applyFill="1" applyBorder="1" applyAlignment="1">
      <alignment vertical="center" wrapText="1"/>
    </xf>
    <xf numFmtId="0" fontId="20" fillId="18" borderId="0" xfId="0" applyFont="1" applyFill="1" applyAlignment="1">
      <alignment horizontal="center" vertical="center" wrapText="1"/>
    </xf>
    <xf numFmtId="0" fontId="64" fillId="18" borderId="241" xfId="0" applyFont="1" applyFill="1" applyBorder="1" applyAlignment="1">
      <alignment vertical="center" wrapText="1"/>
    </xf>
    <xf numFmtId="0" fontId="64" fillId="18" borderId="242" xfId="0" applyFont="1" applyFill="1" applyBorder="1" applyAlignment="1">
      <alignment vertical="center" wrapText="1"/>
    </xf>
    <xf numFmtId="0" fontId="64" fillId="18" borderId="243" xfId="0" applyFont="1" applyFill="1" applyBorder="1" applyAlignment="1">
      <alignment vertical="center" wrapText="1"/>
    </xf>
    <xf numFmtId="0" fontId="109" fillId="0" borderId="75" xfId="0" applyFont="1" applyBorder="1" applyAlignment="1">
      <alignment vertical="center" wrapText="1"/>
    </xf>
    <xf numFmtId="0" fontId="20" fillId="0" borderId="189" xfId="0" applyFont="1" applyBorder="1" applyAlignment="1">
      <alignment vertical="center"/>
    </xf>
    <xf numFmtId="0" fontId="78" fillId="19" borderId="235" xfId="0" applyFont="1" applyFill="1" applyBorder="1" applyAlignment="1">
      <alignment vertical="center"/>
    </xf>
    <xf numFmtId="0" fontId="78" fillId="19" borderId="236" xfId="0" applyFont="1" applyFill="1" applyBorder="1" applyAlignment="1">
      <alignment vertical="center"/>
    </xf>
    <xf numFmtId="0" fontId="78" fillId="19" borderId="237" xfId="0" applyFont="1" applyFill="1" applyBorder="1" applyAlignment="1">
      <alignment vertical="center"/>
    </xf>
    <xf numFmtId="0" fontId="64" fillId="18" borderId="0" xfId="0" applyFont="1" applyFill="1" applyAlignment="1">
      <alignment horizontal="center" vertical="center" wrapText="1"/>
    </xf>
    <xf numFmtId="0" fontId="91" fillId="2" borderId="189" xfId="0" applyFont="1" applyFill="1" applyBorder="1" applyAlignment="1">
      <alignment horizontal="left" vertical="center"/>
    </xf>
    <xf numFmtId="0" fontId="20" fillId="16" borderId="232" xfId="0" applyFont="1" applyFill="1" applyBorder="1" applyAlignment="1">
      <alignment vertical="center"/>
    </xf>
    <xf numFmtId="0" fontId="53" fillId="16" borderId="190" xfId="0" applyFont="1" applyFill="1" applyBorder="1" applyAlignment="1">
      <alignment horizontal="center" vertical="center"/>
    </xf>
    <xf numFmtId="0" fontId="53" fillId="16" borderId="191" xfId="0" applyFont="1" applyFill="1" applyBorder="1" applyAlignment="1">
      <alignment horizontal="center" vertical="center"/>
    </xf>
    <xf numFmtId="14" fontId="53" fillId="16" borderId="190" xfId="0" applyNumberFormat="1" applyFont="1" applyFill="1" applyBorder="1" applyAlignment="1">
      <alignment horizontal="center" vertical="center"/>
    </xf>
    <xf numFmtId="0" fontId="57" fillId="2" borderId="233" xfId="0" applyFont="1" applyFill="1" applyBorder="1" applyAlignment="1">
      <alignment horizontal="left"/>
    </xf>
    <xf numFmtId="0" fontId="91" fillId="2" borderId="20" xfId="0" applyFont="1" applyFill="1" applyBorder="1" applyAlignment="1">
      <alignment horizontal="center"/>
    </xf>
    <xf numFmtId="0" fontId="91" fillId="2" borderId="192" xfId="0" applyFont="1" applyFill="1" applyBorder="1" applyAlignment="1">
      <alignment horizontal="center"/>
    </xf>
    <xf numFmtId="14" fontId="91" fillId="2" borderId="20" xfId="0" applyNumberFormat="1" applyFont="1" applyFill="1" applyBorder="1" applyAlignment="1">
      <alignment horizontal="center"/>
    </xf>
    <xf numFmtId="0" fontId="20" fillId="16" borderId="234" xfId="0" applyFont="1" applyFill="1" applyBorder="1" applyAlignment="1">
      <alignment vertical="center"/>
    </xf>
    <xf numFmtId="0" fontId="90" fillId="19" borderId="193" xfId="0" applyFont="1" applyFill="1" applyBorder="1" applyAlignment="1">
      <alignment horizontal="center" vertical="center"/>
    </xf>
    <xf numFmtId="0" fontId="90" fillId="19" borderId="194" xfId="0" applyFont="1" applyFill="1" applyBorder="1" applyAlignment="1">
      <alignment horizontal="center" vertical="center"/>
    </xf>
    <xf numFmtId="14" fontId="90" fillId="19" borderId="193" xfId="0" applyNumberFormat="1" applyFont="1" applyFill="1" applyBorder="1" applyAlignment="1">
      <alignment horizontal="center" vertical="center"/>
    </xf>
    <xf numFmtId="0" fontId="84" fillId="0" borderId="186" xfId="0" applyFont="1" applyBorder="1" applyAlignment="1">
      <alignment vertical="center" wrapText="1"/>
    </xf>
    <xf numFmtId="0" fontId="64" fillId="18" borderId="186" xfId="0" applyFont="1" applyFill="1" applyBorder="1" applyAlignment="1">
      <alignment wrapText="1"/>
    </xf>
    <xf numFmtId="0" fontId="54" fillId="0" borderId="186" xfId="0" applyFont="1" applyBorder="1" applyAlignment="1">
      <alignment vertical="center" wrapText="1"/>
    </xf>
    <xf numFmtId="0" fontId="56" fillId="0" borderId="186" xfId="0" applyFont="1" applyBorder="1" applyAlignment="1">
      <alignment vertical="center" wrapText="1"/>
    </xf>
    <xf numFmtId="0" fontId="64" fillId="18" borderId="186" xfId="0" applyFont="1" applyFill="1" applyBorder="1" applyAlignment="1">
      <alignment horizontal="left" vertical="center" wrapText="1"/>
    </xf>
    <xf numFmtId="0" fontId="89" fillId="0" borderId="186" xfId="0" applyFont="1" applyBorder="1" applyAlignment="1">
      <alignment vertical="center" wrapText="1"/>
    </xf>
    <xf numFmtId="0" fontId="0" fillId="0" borderId="0" xfId="0" applyAlignment="1">
      <alignment vertical="center" wrapText="1"/>
    </xf>
    <xf numFmtId="0" fontId="89" fillId="0" borderId="187" xfId="0" applyFont="1" applyBorder="1" applyAlignment="1">
      <alignment vertical="center" wrapText="1"/>
    </xf>
    <xf numFmtId="0" fontId="149" fillId="0" borderId="230" xfId="0" applyFont="1" applyBorder="1" applyAlignment="1">
      <alignment horizontal="center" vertical="center" wrapText="1"/>
    </xf>
    <xf numFmtId="0" fontId="89" fillId="0" borderId="95" xfId="0" applyFont="1" applyBorder="1" applyAlignment="1">
      <alignment vertical="center" wrapText="1"/>
    </xf>
    <xf numFmtId="0" fontId="150" fillId="0" borderId="230" xfId="0" applyFont="1" applyBorder="1" applyAlignment="1">
      <alignment horizontal="left" vertical="center" wrapText="1"/>
    </xf>
    <xf numFmtId="0" fontId="150" fillId="0" borderId="230" xfId="0" applyFont="1" applyBorder="1" applyAlignment="1">
      <alignment horizontal="center" vertical="center" wrapText="1"/>
    </xf>
    <xf numFmtId="0" fontId="9" fillId="0" borderId="0" xfId="0" applyFont="1" applyAlignment="1">
      <alignment vertical="center"/>
    </xf>
    <xf numFmtId="0" fontId="92" fillId="19" borderId="0" xfId="0" applyFont="1" applyFill="1" applyAlignment="1">
      <alignment horizontal="left" vertical="center"/>
    </xf>
    <xf numFmtId="0" fontId="90" fillId="19" borderId="0" xfId="0" applyFont="1" applyFill="1" applyAlignment="1">
      <alignment horizontal="center" vertical="center"/>
    </xf>
    <xf numFmtId="0" fontId="0" fillId="0" borderId="0" xfId="0" applyAlignment="1">
      <alignment horizontal="left"/>
    </xf>
    <xf numFmtId="0" fontId="57" fillId="2" borderId="0" xfId="0" applyFont="1" applyFill="1" applyAlignment="1">
      <alignment vertical="center"/>
    </xf>
    <xf numFmtId="0" fontId="56" fillId="2" borderId="0" xfId="0" applyFont="1" applyFill="1" applyAlignment="1">
      <alignment horizontal="center" vertical="center"/>
    </xf>
    <xf numFmtId="0" fontId="32" fillId="31" borderId="0" xfId="0" applyFont="1" applyFill="1"/>
    <xf numFmtId="0" fontId="20" fillId="16" borderId="0" xfId="0" applyFont="1" applyFill="1" applyAlignment="1">
      <alignment vertical="center"/>
    </xf>
    <xf numFmtId="0" fontId="22" fillId="16" borderId="0" xfId="0" applyFont="1" applyFill="1" applyAlignment="1">
      <alignment horizontal="center" vertical="center"/>
    </xf>
    <xf numFmtId="0" fontId="57" fillId="2" borderId="0" xfId="0" applyFont="1" applyFill="1" applyAlignment="1">
      <alignment horizontal="left" vertical="center"/>
    </xf>
    <xf numFmtId="0" fontId="53" fillId="14" borderId="235" xfId="0" applyFont="1" applyFill="1" applyBorder="1"/>
    <xf numFmtId="0" fontId="53" fillId="14" borderId="236" xfId="0" applyFont="1" applyFill="1" applyBorder="1"/>
    <xf numFmtId="0" fontId="53" fillId="14" borderId="237" xfId="0" applyFont="1" applyFill="1" applyBorder="1"/>
    <xf numFmtId="0" fontId="29" fillId="31" borderId="0" xfId="0" applyFont="1" applyFill="1"/>
    <xf numFmtId="0" fontId="109" fillId="0" borderId="76" xfId="0" applyFont="1" applyBorder="1" applyAlignment="1">
      <alignment vertical="center" wrapText="1"/>
    </xf>
    <xf numFmtId="0" fontId="109" fillId="0" borderId="77" xfId="0" applyFont="1" applyBorder="1" applyAlignment="1">
      <alignment vertical="center" wrapText="1"/>
    </xf>
    <xf numFmtId="0" fontId="109" fillId="0" borderId="59" xfId="0" applyFont="1" applyBorder="1" applyAlignment="1">
      <alignment vertical="center" wrapText="1"/>
    </xf>
    <xf numFmtId="0" fontId="109" fillId="0" borderId="78" xfId="0" applyFont="1" applyBorder="1" applyAlignment="1">
      <alignment vertical="center" wrapText="1"/>
    </xf>
    <xf numFmtId="0" fontId="29" fillId="6" borderId="0" xfId="0" applyFont="1" applyFill="1"/>
    <xf numFmtId="0" fontId="109" fillId="0" borderId="60" xfId="0" applyFont="1" applyBorder="1" applyAlignment="1">
      <alignment vertical="center" wrapText="1"/>
    </xf>
    <xf numFmtId="0" fontId="109" fillId="0" borderId="79" xfId="0" applyFont="1" applyBorder="1" applyAlignment="1">
      <alignment vertical="center" wrapText="1"/>
    </xf>
    <xf numFmtId="0" fontId="92" fillId="19" borderId="0" xfId="0" applyFont="1" applyFill="1" applyAlignment="1">
      <alignment horizontal="left" vertical="center" wrapText="1"/>
    </xf>
    <xf numFmtId="0" fontId="90" fillId="19" borderId="0" xfId="0" applyFont="1" applyFill="1" applyAlignment="1">
      <alignment horizontal="center" vertical="center" wrapText="1"/>
    </xf>
    <xf numFmtId="0" fontId="50" fillId="31" borderId="0" xfId="0" applyFont="1" applyFill="1"/>
    <xf numFmtId="0" fontId="245" fillId="22" borderId="69" xfId="0" applyFont="1" applyFill="1" applyBorder="1" applyAlignment="1">
      <alignment vertical="center"/>
    </xf>
    <xf numFmtId="0" fontId="4" fillId="3" borderId="36" xfId="0" applyFont="1" applyFill="1" applyBorder="1" applyAlignment="1" applyProtection="1">
      <alignment horizontal="center" vertical="center"/>
      <protection locked="0"/>
    </xf>
    <xf numFmtId="0" fontId="3" fillId="33" borderId="36" xfId="0" applyFont="1" applyFill="1" applyBorder="1" applyAlignment="1" applyProtection="1">
      <alignment horizontal="center" vertical="center"/>
      <protection locked="0"/>
    </xf>
    <xf numFmtId="0" fontId="2" fillId="0" borderId="36" xfId="0" applyFont="1" applyBorder="1" applyAlignment="1" applyProtection="1">
      <alignment horizontal="center"/>
      <protection locked="0"/>
    </xf>
    <xf numFmtId="0" fontId="2" fillId="3" borderId="36" xfId="0" applyFont="1" applyFill="1" applyBorder="1" applyAlignment="1" applyProtection="1">
      <alignment horizontal="center"/>
      <protection locked="0"/>
    </xf>
    <xf numFmtId="0" fontId="2" fillId="33" borderId="36" xfId="0" applyFont="1" applyFill="1" applyBorder="1" applyAlignment="1" applyProtection="1">
      <alignment horizontal="center"/>
      <protection locked="0"/>
    </xf>
    <xf numFmtId="0" fontId="2" fillId="33" borderId="36" xfId="0" applyFont="1" applyFill="1" applyBorder="1" applyAlignment="1" applyProtection="1">
      <alignment horizontal="center" vertical="center"/>
      <protection locked="0"/>
    </xf>
    <xf numFmtId="0" fontId="1" fillId="33" borderId="35" xfId="0" applyFont="1" applyFill="1" applyBorder="1" applyAlignment="1" applyProtection="1">
      <alignment horizontal="center" vertical="center"/>
      <protection locked="0"/>
    </xf>
    <xf numFmtId="0" fontId="1" fillId="33" borderId="36" xfId="0" applyFont="1" applyFill="1" applyBorder="1" applyAlignment="1" applyProtection="1">
      <alignment horizontal="center" vertical="center"/>
      <protection locked="0"/>
    </xf>
    <xf numFmtId="0" fontId="1" fillId="33" borderId="37" xfId="0" applyFont="1" applyFill="1" applyBorder="1" applyAlignment="1" applyProtection="1">
      <alignment horizontal="center" vertical="center"/>
      <protection locked="0"/>
    </xf>
    <xf numFmtId="0" fontId="1" fillId="33" borderId="37" xfId="0" applyFont="1" applyFill="1" applyBorder="1" applyAlignment="1" applyProtection="1">
      <alignment horizontal="center"/>
      <protection locked="0"/>
    </xf>
    <xf numFmtId="0" fontId="1" fillId="0" borderId="35" xfId="0" applyFont="1" applyBorder="1" applyAlignment="1" applyProtection="1">
      <alignment horizontal="center"/>
      <protection locked="0"/>
    </xf>
    <xf numFmtId="0" fontId="1" fillId="0" borderId="36" xfId="0" applyFont="1" applyBorder="1" applyAlignment="1" applyProtection="1">
      <alignment horizontal="center"/>
      <protection locked="0"/>
    </xf>
    <xf numFmtId="0" fontId="1" fillId="0" borderId="37" xfId="0" applyFont="1" applyBorder="1" applyAlignment="1" applyProtection="1">
      <alignment horizontal="center"/>
      <protection locked="0"/>
    </xf>
    <xf numFmtId="0" fontId="1" fillId="3" borderId="35" xfId="0" applyFont="1" applyFill="1" applyBorder="1" applyAlignment="1" applyProtection="1">
      <alignment horizontal="center"/>
      <protection locked="0"/>
    </xf>
    <xf numFmtId="0" fontId="1" fillId="3" borderId="35" xfId="0" applyFont="1" applyFill="1" applyBorder="1" applyAlignment="1" applyProtection="1">
      <alignment horizontal="center" vertical="center"/>
      <protection locked="0"/>
    </xf>
    <xf numFmtId="0" fontId="1" fillId="3" borderId="36" xfId="0" applyFont="1" applyFill="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55"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33" borderId="35" xfId="0" applyFont="1" applyFill="1" applyBorder="1" applyAlignment="1" applyProtection="1">
      <alignment horizontal="center"/>
      <protection locked="0"/>
    </xf>
    <xf numFmtId="0" fontId="1" fillId="33" borderId="36" xfId="0" applyFont="1" applyFill="1" applyBorder="1" applyAlignment="1" applyProtection="1">
      <alignment horizontal="center"/>
      <protection locked="0"/>
    </xf>
    <xf numFmtId="0" fontId="1" fillId="3" borderId="36" xfId="0" applyFont="1" applyFill="1" applyBorder="1" applyAlignment="1" applyProtection="1">
      <alignment horizontal="center"/>
      <protection locked="0"/>
    </xf>
    <xf numFmtId="0" fontId="1" fillId="3" borderId="37" xfId="0" applyFont="1" applyFill="1" applyBorder="1" applyAlignment="1" applyProtection="1">
      <alignment horizontal="center"/>
      <protection locked="0"/>
    </xf>
    <xf numFmtId="0" fontId="1" fillId="33" borderId="229" xfId="0" applyFont="1" applyFill="1" applyBorder="1" applyAlignment="1" applyProtection="1">
      <alignment horizontal="center"/>
      <protection locked="0"/>
    </xf>
    <xf numFmtId="0" fontId="250" fillId="18" borderId="0" xfId="0" applyFont="1" applyFill="1" applyAlignment="1">
      <alignment horizontal="right" vertical="center" wrapText="1"/>
    </xf>
    <xf numFmtId="0" fontId="36" fillId="0" borderId="295" xfId="0" applyFont="1" applyBorder="1" applyAlignment="1" applyProtection="1">
      <alignment horizontal="center"/>
      <protection locked="0"/>
    </xf>
    <xf numFmtId="0" fontId="36" fillId="0" borderId="227" xfId="0" applyFont="1" applyBorder="1" applyAlignment="1" applyProtection="1">
      <alignment horizontal="center"/>
      <protection locked="0"/>
    </xf>
    <xf numFmtId="0" fontId="36" fillId="0" borderId="296" xfId="0" applyFont="1" applyBorder="1" applyAlignment="1" applyProtection="1">
      <alignment horizontal="center"/>
      <protection locked="0"/>
    </xf>
    <xf numFmtId="0" fontId="45" fillId="39" borderId="299" xfId="0" applyFont="1" applyFill="1" applyBorder="1" applyAlignment="1">
      <alignment horizontal="center" vertical="center"/>
    </xf>
    <xf numFmtId="0" fontId="45" fillId="39" borderId="300" xfId="0" applyFont="1" applyFill="1" applyBorder="1" applyAlignment="1">
      <alignment horizontal="center" vertical="center"/>
    </xf>
    <xf numFmtId="0" fontId="45" fillId="39" borderId="301" xfId="0" applyFont="1" applyFill="1" applyBorder="1" applyAlignment="1">
      <alignment horizontal="center" vertical="center"/>
    </xf>
    <xf numFmtId="0" fontId="45" fillId="39" borderId="302" xfId="0" applyFont="1" applyFill="1" applyBorder="1" applyAlignment="1">
      <alignment horizontal="center" vertical="center"/>
    </xf>
    <xf numFmtId="0" fontId="36" fillId="0" borderId="293" xfId="0" applyFont="1" applyBorder="1" applyAlignment="1" applyProtection="1">
      <alignment horizontal="center"/>
      <protection locked="0"/>
    </xf>
    <xf numFmtId="0" fontId="36" fillId="0" borderId="172" xfId="0" applyFont="1" applyBorder="1" applyAlignment="1" applyProtection="1">
      <alignment horizontal="center"/>
      <protection locked="0"/>
    </xf>
    <xf numFmtId="0" fontId="36" fillId="0" borderId="294" xfId="0" applyFont="1" applyBorder="1" applyAlignment="1" applyProtection="1">
      <alignment horizontal="center"/>
      <protection locked="0"/>
    </xf>
    <xf numFmtId="0" fontId="43" fillId="26" borderId="107" xfId="0" applyFont="1" applyFill="1" applyBorder="1" applyAlignment="1">
      <alignment horizontal="center" vertical="center"/>
    </xf>
    <xf numFmtId="0" fontId="43" fillId="26" borderId="65" xfId="0" applyFont="1" applyFill="1" applyBorder="1" applyAlignment="1">
      <alignment horizontal="center" vertical="center"/>
    </xf>
    <xf numFmtId="0" fontId="43" fillId="26" borderId="111" xfId="0" applyFont="1" applyFill="1" applyBorder="1" applyAlignment="1">
      <alignment horizontal="center" vertical="center"/>
    </xf>
    <xf numFmtId="0" fontId="26" fillId="26" borderId="108" xfId="0" applyFont="1" applyFill="1" applyBorder="1" applyAlignment="1">
      <alignment horizontal="center" vertical="center" wrapText="1"/>
    </xf>
    <xf numFmtId="0" fontId="26" fillId="26" borderId="110" xfId="0" applyFont="1" applyFill="1" applyBorder="1" applyAlignment="1">
      <alignment horizontal="center" vertical="center" wrapText="1"/>
    </xf>
    <xf numFmtId="0" fontId="26" fillId="26" borderId="112" xfId="0" applyFont="1" applyFill="1" applyBorder="1" applyAlignment="1">
      <alignment horizontal="center" vertical="center" wrapText="1"/>
    </xf>
    <xf numFmtId="0" fontId="178" fillId="23" borderId="109" xfId="0" applyFont="1" applyFill="1" applyBorder="1" applyAlignment="1">
      <alignment horizontal="center" vertical="center" wrapText="1"/>
    </xf>
    <xf numFmtId="0" fontId="178" fillId="23" borderId="21" xfId="0" applyFont="1" applyFill="1" applyBorder="1" applyAlignment="1">
      <alignment horizontal="center" vertical="center" wrapText="1"/>
    </xf>
    <xf numFmtId="0" fontId="178" fillId="23" borderId="144" xfId="0" applyFont="1" applyFill="1" applyBorder="1" applyAlignment="1">
      <alignment horizontal="center" vertical="center" wrapText="1"/>
    </xf>
    <xf numFmtId="0" fontId="178" fillId="23" borderId="142" xfId="0" applyFont="1" applyFill="1" applyBorder="1" applyAlignment="1">
      <alignment horizontal="center" vertical="center" wrapText="1"/>
    </xf>
    <xf numFmtId="0" fontId="178" fillId="23" borderId="57" xfId="0" applyFont="1" applyFill="1" applyBorder="1" applyAlignment="1">
      <alignment horizontal="center" vertical="center" wrapText="1"/>
    </xf>
    <xf numFmtId="0" fontId="178" fillId="23" borderId="143" xfId="0" applyFont="1" applyFill="1" applyBorder="1" applyAlignment="1">
      <alignment horizontal="center" vertical="center" wrapText="1"/>
    </xf>
    <xf numFmtId="0" fontId="75" fillId="26" borderId="109" xfId="0" applyFont="1" applyFill="1" applyBorder="1" applyAlignment="1">
      <alignment horizontal="center" vertical="center" wrapText="1"/>
    </xf>
    <xf numFmtId="0" fontId="75" fillId="26" borderId="21" xfId="0" applyFont="1" applyFill="1" applyBorder="1" applyAlignment="1">
      <alignment horizontal="center" vertical="center" wrapText="1"/>
    </xf>
    <xf numFmtId="0" fontId="75" fillId="26" borderId="144" xfId="0" applyFont="1" applyFill="1" applyBorder="1" applyAlignment="1">
      <alignment horizontal="center" vertical="center" wrapText="1"/>
    </xf>
    <xf numFmtId="0" fontId="75" fillId="26" borderId="142" xfId="0" applyFont="1" applyFill="1" applyBorder="1" applyAlignment="1">
      <alignment horizontal="center" vertical="center" wrapText="1"/>
    </xf>
    <xf numFmtId="0" fontId="75" fillId="26" borderId="57" xfId="0" applyFont="1" applyFill="1" applyBorder="1" applyAlignment="1">
      <alignment horizontal="center" vertical="center" wrapText="1"/>
    </xf>
    <xf numFmtId="0" fontId="75" fillId="26" borderId="143" xfId="0" applyFont="1" applyFill="1" applyBorder="1" applyAlignment="1">
      <alignment horizontal="center" vertical="center" wrapText="1"/>
    </xf>
    <xf numFmtId="0" fontId="193" fillId="23" borderId="22" xfId="0" applyFont="1" applyFill="1" applyBorder="1" applyAlignment="1">
      <alignment horizontal="center" vertical="center" wrapText="1"/>
    </xf>
    <xf numFmtId="0" fontId="193" fillId="23" borderId="283" xfId="0" applyFont="1" applyFill="1" applyBorder="1" applyAlignment="1">
      <alignment horizontal="center" vertical="center" wrapText="1"/>
    </xf>
    <xf numFmtId="0" fontId="178" fillId="41" borderId="109" xfId="0" applyFont="1" applyFill="1" applyBorder="1" applyAlignment="1">
      <alignment horizontal="center" vertical="center" wrapText="1"/>
    </xf>
    <xf numFmtId="0" fontId="178" fillId="41" borderId="21" xfId="0" applyFont="1" applyFill="1" applyBorder="1" applyAlignment="1">
      <alignment horizontal="center" vertical="center" wrapText="1"/>
    </xf>
    <xf numFmtId="0" fontId="178" fillId="41" borderId="144" xfId="0" applyFont="1" applyFill="1" applyBorder="1" applyAlignment="1">
      <alignment horizontal="center" vertical="center" wrapText="1"/>
    </xf>
    <xf numFmtId="0" fontId="178" fillId="41" borderId="142" xfId="0" applyFont="1" applyFill="1" applyBorder="1" applyAlignment="1">
      <alignment horizontal="center" vertical="center" wrapText="1"/>
    </xf>
    <xf numFmtId="0" fontId="178" fillId="41" borderId="57" xfId="0" applyFont="1" applyFill="1" applyBorder="1" applyAlignment="1">
      <alignment horizontal="center" vertical="center" wrapText="1"/>
    </xf>
    <xf numFmtId="0" fontId="178" fillId="41" borderId="143" xfId="0" applyFont="1" applyFill="1" applyBorder="1" applyAlignment="1">
      <alignment horizontal="center" vertical="center" wrapText="1"/>
    </xf>
    <xf numFmtId="0" fontId="178" fillId="41" borderId="22" xfId="0" applyFont="1" applyFill="1" applyBorder="1" applyAlignment="1">
      <alignment horizontal="center" vertical="center" wrapText="1"/>
    </xf>
    <xf numFmtId="0" fontId="178" fillId="41" borderId="283" xfId="0" applyFont="1" applyFill="1" applyBorder="1" applyAlignment="1">
      <alignment horizontal="center" vertical="center" wrapText="1"/>
    </xf>
    <xf numFmtId="0" fontId="178" fillId="42" borderId="21" xfId="0" applyFont="1" applyFill="1" applyBorder="1" applyAlignment="1">
      <alignment horizontal="center" vertical="center" wrapText="1"/>
    </xf>
    <xf numFmtId="0" fontId="178" fillId="42" borderId="144" xfId="0" applyFont="1" applyFill="1" applyBorder="1" applyAlignment="1">
      <alignment horizontal="center" vertical="center" wrapText="1"/>
    </xf>
    <xf numFmtId="0" fontId="26" fillId="3" borderId="265" xfId="0" applyFont="1" applyFill="1" applyBorder="1" applyAlignment="1">
      <alignment horizontal="center" vertical="center" wrapText="1"/>
    </xf>
    <xf numFmtId="0" fontId="26" fillId="3" borderId="266" xfId="0" applyFont="1" applyFill="1" applyBorder="1" applyAlignment="1">
      <alignment horizontal="center" vertical="center" wrapText="1"/>
    </xf>
    <xf numFmtId="0" fontId="26" fillId="3" borderId="267" xfId="0" applyFont="1" applyFill="1" applyBorder="1" applyAlignment="1">
      <alignment horizontal="center" vertical="center" wrapText="1"/>
    </xf>
    <xf numFmtId="0" fontId="26" fillId="3" borderId="268" xfId="0" applyFont="1" applyFill="1" applyBorder="1" applyAlignment="1">
      <alignment horizontal="center" vertical="center" wrapText="1"/>
    </xf>
    <xf numFmtId="0" fontId="26" fillId="3" borderId="269" xfId="0" applyFont="1" applyFill="1" applyBorder="1" applyAlignment="1">
      <alignment horizontal="center" vertical="center" wrapText="1"/>
    </xf>
    <xf numFmtId="0" fontId="26" fillId="3" borderId="270" xfId="0" applyFont="1" applyFill="1" applyBorder="1" applyAlignment="1">
      <alignment horizontal="center" vertical="center" wrapText="1"/>
    </xf>
    <xf numFmtId="0" fontId="170" fillId="16" borderId="0" xfId="0" applyFont="1" applyFill="1" applyAlignment="1">
      <alignment horizontal="center" vertical="center"/>
    </xf>
    <xf numFmtId="164" fontId="26" fillId="28" borderId="279" xfId="0" applyNumberFormat="1" applyFont="1" applyFill="1" applyBorder="1" applyAlignment="1">
      <alignment horizontal="center" vertical="center"/>
    </xf>
    <xf numFmtId="164" fontId="26" fillId="28" borderId="280" xfId="0" applyNumberFormat="1" applyFont="1" applyFill="1" applyBorder="1" applyAlignment="1">
      <alignment horizontal="center" vertical="center"/>
    </xf>
    <xf numFmtId="164" fontId="26" fillId="3" borderId="279" xfId="0" applyNumberFormat="1" applyFont="1" applyFill="1" applyBorder="1" applyAlignment="1">
      <alignment horizontal="center" vertical="center"/>
    </xf>
    <xf numFmtId="164" fontId="26" fillId="3" borderId="280" xfId="0" applyNumberFormat="1" applyFont="1" applyFill="1" applyBorder="1" applyAlignment="1">
      <alignment horizontal="center" vertical="center"/>
    </xf>
    <xf numFmtId="0" fontId="26" fillId="28" borderId="265" xfId="0" applyFont="1" applyFill="1" applyBorder="1" applyAlignment="1">
      <alignment horizontal="center" vertical="center" wrapText="1"/>
    </xf>
    <xf numFmtId="0" fontId="26" fillId="28" borderId="266" xfId="0" applyFont="1" applyFill="1" applyBorder="1" applyAlignment="1">
      <alignment horizontal="center" vertical="center" wrapText="1"/>
    </xf>
    <xf numFmtId="0" fontId="26" fillId="28" borderId="267" xfId="0" applyFont="1" applyFill="1" applyBorder="1" applyAlignment="1">
      <alignment horizontal="center" vertical="center" wrapText="1"/>
    </xf>
    <xf numFmtId="0" fontId="26" fillId="28" borderId="268" xfId="0" applyFont="1" applyFill="1" applyBorder="1" applyAlignment="1">
      <alignment horizontal="center" vertical="center" wrapText="1"/>
    </xf>
    <xf numFmtId="0" fontId="26" fillId="28" borderId="269" xfId="0" applyFont="1" applyFill="1" applyBorder="1" applyAlignment="1">
      <alignment horizontal="center" vertical="center" wrapText="1"/>
    </xf>
    <xf numFmtId="0" fontId="26" fillId="28" borderId="270" xfId="0" applyFont="1" applyFill="1" applyBorder="1" applyAlignment="1">
      <alignment horizontal="center" vertical="center" wrapText="1"/>
    </xf>
    <xf numFmtId="0" fontId="52" fillId="25" borderId="122" xfId="0" applyFont="1" applyFill="1" applyBorder="1" applyAlignment="1">
      <alignment horizontal="center" vertical="center"/>
    </xf>
    <xf numFmtId="0" fontId="52" fillId="25" borderId="123" xfId="0" applyFont="1" applyFill="1" applyBorder="1" applyAlignment="1">
      <alignment horizontal="center" vertical="center"/>
    </xf>
    <xf numFmtId="0" fontId="220" fillId="10" borderId="0" xfId="0" applyFont="1" applyFill="1" applyAlignment="1">
      <alignment horizontal="center" vertical="center"/>
    </xf>
    <xf numFmtId="0" fontId="172" fillId="29" borderId="151" xfId="0" applyFont="1" applyFill="1" applyBorder="1" applyAlignment="1">
      <alignment horizontal="center" vertical="center" wrapText="1"/>
    </xf>
    <xf numFmtId="0" fontId="172" fillId="29" borderId="152" xfId="0" applyFont="1" applyFill="1" applyBorder="1" applyAlignment="1">
      <alignment horizontal="center" vertical="center" wrapText="1"/>
    </xf>
    <xf numFmtId="0" fontId="172" fillId="29" borderId="282" xfId="0" applyFont="1" applyFill="1" applyBorder="1" applyAlignment="1">
      <alignment horizontal="center" vertical="center" wrapText="1"/>
    </xf>
    <xf numFmtId="0" fontId="172" fillId="29" borderId="153" xfId="0" applyFont="1" applyFill="1" applyBorder="1" applyAlignment="1">
      <alignment horizontal="center" vertical="center" wrapText="1"/>
    </xf>
    <xf numFmtId="0" fontId="171" fillId="29" borderId="215" xfId="0" applyFont="1" applyFill="1" applyBorder="1" applyAlignment="1">
      <alignment horizontal="center" vertical="center" textRotation="255" wrapText="1"/>
    </xf>
    <xf numFmtId="0" fontId="171" fillId="29" borderId="216" xfId="0" applyFont="1" applyFill="1" applyBorder="1" applyAlignment="1">
      <alignment horizontal="center" vertical="center" textRotation="255" wrapText="1"/>
    </xf>
    <xf numFmtId="0" fontId="171" fillId="29" borderId="303" xfId="0" applyFont="1" applyFill="1" applyBorder="1" applyAlignment="1">
      <alignment horizontal="center" vertical="center" textRotation="255" wrapText="1"/>
    </xf>
    <xf numFmtId="0" fontId="171" fillId="29" borderId="217" xfId="0" applyFont="1" applyFill="1" applyBorder="1" applyAlignment="1">
      <alignment horizontal="center" vertical="center" textRotation="255" wrapText="1"/>
    </xf>
    <xf numFmtId="0" fontId="171" fillId="29" borderId="304" xfId="0" applyFont="1" applyFill="1" applyBorder="1" applyAlignment="1">
      <alignment horizontal="center" vertical="center" textRotation="255" wrapText="1"/>
    </xf>
    <xf numFmtId="0" fontId="171" fillId="29" borderId="305" xfId="0" applyFont="1" applyFill="1" applyBorder="1" applyAlignment="1">
      <alignment horizontal="center" vertical="center" textRotation="255" wrapText="1"/>
    </xf>
    <xf numFmtId="0" fontId="171" fillId="29" borderId="306" xfId="0" applyFont="1" applyFill="1" applyBorder="1" applyAlignment="1">
      <alignment horizontal="center" vertical="center" textRotation="255" wrapText="1"/>
    </xf>
    <xf numFmtId="0" fontId="171" fillId="29" borderId="307" xfId="0" applyFont="1" applyFill="1" applyBorder="1" applyAlignment="1">
      <alignment horizontal="center" vertical="center" textRotation="255" wrapText="1"/>
    </xf>
    <xf numFmtId="0" fontId="173" fillId="29" borderId="54" xfId="0" applyFont="1" applyFill="1" applyBorder="1" applyAlignment="1">
      <alignment horizontal="center" vertical="center" wrapText="1"/>
    </xf>
    <xf numFmtId="0" fontId="173" fillId="29" borderId="64" xfId="0" applyFont="1" applyFill="1" applyBorder="1" applyAlignment="1">
      <alignment horizontal="center" vertical="center" wrapText="1"/>
    </xf>
    <xf numFmtId="0" fontId="173" fillId="29" borderId="281" xfId="0" applyFont="1" applyFill="1" applyBorder="1" applyAlignment="1">
      <alignment horizontal="center" vertical="center" wrapText="1"/>
    </xf>
    <xf numFmtId="0" fontId="173" fillId="29" borderId="150" xfId="0" applyFont="1" applyFill="1" applyBorder="1" applyAlignment="1">
      <alignment horizontal="center" vertical="center" wrapText="1"/>
    </xf>
    <xf numFmtId="0" fontId="34" fillId="29" borderId="215" xfId="0" applyFont="1" applyFill="1" applyBorder="1" applyAlignment="1">
      <alignment horizontal="center" vertical="center" textRotation="255" wrapText="1"/>
    </xf>
    <xf numFmtId="0" fontId="34" fillId="29" borderId="216" xfId="0" applyFont="1" applyFill="1" applyBorder="1" applyAlignment="1">
      <alignment horizontal="center" vertical="center" textRotation="255" wrapText="1"/>
    </xf>
    <xf numFmtId="0" fontId="34" fillId="29" borderId="303" xfId="0" applyFont="1" applyFill="1" applyBorder="1" applyAlignment="1">
      <alignment horizontal="center" vertical="center" textRotation="255" wrapText="1"/>
    </xf>
    <xf numFmtId="0" fontId="34" fillId="29" borderId="217" xfId="0" applyFont="1" applyFill="1" applyBorder="1" applyAlignment="1">
      <alignment horizontal="center" vertical="center" textRotation="255" wrapText="1"/>
    </xf>
    <xf numFmtId="0" fontId="36" fillId="0" borderId="284" xfId="0" applyFont="1" applyBorder="1" applyAlignment="1" applyProtection="1">
      <alignment horizontal="center"/>
      <protection locked="0"/>
    </xf>
    <xf numFmtId="0" fontId="36" fillId="0" borderId="226" xfId="0" applyFont="1" applyBorder="1" applyAlignment="1" applyProtection="1">
      <alignment horizontal="center"/>
      <protection locked="0"/>
    </xf>
    <xf numFmtId="0" fontId="36" fillId="0" borderId="285" xfId="0" applyFont="1" applyBorder="1" applyAlignment="1" applyProtection="1">
      <alignment horizontal="center"/>
      <protection locked="0"/>
    </xf>
    <xf numFmtId="0" fontId="45" fillId="39" borderId="297" xfId="0" applyFont="1" applyFill="1" applyBorder="1" applyAlignment="1">
      <alignment horizontal="center" vertical="center"/>
    </xf>
    <xf numFmtId="0" fontId="45" fillId="39" borderId="298" xfId="0" applyFont="1" applyFill="1" applyBorder="1" applyAlignment="1">
      <alignment horizontal="center" vertical="center"/>
    </xf>
    <xf numFmtId="0" fontId="20" fillId="14" borderId="0" xfId="0" applyFont="1" applyFill="1" applyAlignment="1">
      <alignment horizontal="center" vertical="center"/>
    </xf>
    <xf numFmtId="0" fontId="232" fillId="0" borderId="0" xfId="0" applyFont="1" applyAlignment="1">
      <alignment horizontal="center"/>
    </xf>
    <xf numFmtId="0" fontId="40" fillId="0" borderId="147" xfId="0" applyFont="1" applyBorder="1" applyAlignment="1" applyProtection="1">
      <alignment horizontal="center"/>
      <protection locked="0"/>
    </xf>
    <xf numFmtId="0" fontId="40" fillId="0" borderId="146" xfId="0" applyFont="1" applyBorder="1" applyAlignment="1" applyProtection="1">
      <alignment horizontal="center"/>
      <protection locked="0"/>
    </xf>
    <xf numFmtId="0" fontId="40" fillId="0" borderId="148" xfId="0" applyFont="1" applyBorder="1" applyAlignment="1" applyProtection="1">
      <alignment horizontal="center"/>
      <protection locked="0"/>
    </xf>
    <xf numFmtId="0" fontId="40" fillId="0" borderId="259" xfId="0" applyFont="1" applyBorder="1" applyAlignment="1" applyProtection="1">
      <alignment horizontal="center"/>
      <protection locked="0"/>
    </xf>
    <xf numFmtId="0" fontId="40" fillId="0" borderId="0" xfId="0" applyFont="1" applyAlignment="1" applyProtection="1">
      <alignment horizontal="center"/>
      <protection locked="0"/>
    </xf>
    <xf numFmtId="0" fontId="40" fillId="0" borderId="260" xfId="0" applyFont="1" applyBorder="1" applyAlignment="1" applyProtection="1">
      <alignment horizontal="center"/>
      <protection locked="0"/>
    </xf>
    <xf numFmtId="0" fontId="40" fillId="0" borderId="262" xfId="0" applyFont="1" applyBorder="1" applyAlignment="1" applyProtection="1">
      <alignment horizontal="center"/>
      <protection locked="0"/>
    </xf>
    <xf numFmtId="0" fontId="40" fillId="0" borderId="263" xfId="0" applyFont="1" applyBorder="1" applyAlignment="1" applyProtection="1">
      <alignment horizontal="center"/>
      <protection locked="0"/>
    </xf>
    <xf numFmtId="0" fontId="40" fillId="0" borderId="264" xfId="0" applyFont="1" applyBorder="1" applyAlignment="1" applyProtection="1">
      <alignment horizontal="center"/>
      <protection locked="0"/>
    </xf>
    <xf numFmtId="0" fontId="216" fillId="29" borderId="344" xfId="0" applyFont="1" applyFill="1" applyBorder="1" applyAlignment="1">
      <alignment horizontal="center" vertical="center" wrapText="1"/>
    </xf>
    <xf numFmtId="0" fontId="216" fillId="29" borderId="345" xfId="0" applyFont="1" applyFill="1" applyBorder="1" applyAlignment="1">
      <alignment horizontal="center" vertical="center" wrapText="1"/>
    </xf>
    <xf numFmtId="0" fontId="216" fillId="29" borderId="346" xfId="0" applyFont="1" applyFill="1" applyBorder="1" applyAlignment="1">
      <alignment horizontal="center" vertical="center" wrapText="1"/>
    </xf>
    <xf numFmtId="0" fontId="80" fillId="29" borderId="215" xfId="0" applyFont="1" applyFill="1" applyBorder="1" applyAlignment="1">
      <alignment horizontal="center" vertical="center" textRotation="255" wrapText="1"/>
    </xf>
    <xf numFmtId="0" fontId="80" fillId="29" borderId="216" xfId="0" applyFont="1" applyFill="1" applyBorder="1" applyAlignment="1">
      <alignment horizontal="center" vertical="center" textRotation="255" wrapText="1"/>
    </xf>
    <xf numFmtId="0" fontId="80" fillId="29" borderId="303" xfId="0" applyFont="1" applyFill="1" applyBorder="1" applyAlignment="1">
      <alignment horizontal="center" vertical="center" textRotation="255" wrapText="1"/>
    </xf>
    <xf numFmtId="0" fontId="80" fillId="29" borderId="217" xfId="0" applyFont="1" applyFill="1" applyBorder="1" applyAlignment="1">
      <alignment horizontal="center" vertical="center" textRotation="255" wrapText="1"/>
    </xf>
    <xf numFmtId="0" fontId="156" fillId="37" borderId="247" xfId="0" applyFont="1" applyFill="1" applyBorder="1" applyAlignment="1">
      <alignment horizontal="center"/>
    </xf>
    <xf numFmtId="0" fontId="156" fillId="37" borderId="248" xfId="0" applyFont="1" applyFill="1" applyBorder="1" applyAlignment="1">
      <alignment horizontal="center"/>
    </xf>
    <xf numFmtId="0" fontId="156" fillId="37" borderId="249" xfId="0" applyFont="1" applyFill="1" applyBorder="1" applyAlignment="1">
      <alignment horizontal="center"/>
    </xf>
    <xf numFmtId="0" fontId="221" fillId="0" borderId="22" xfId="0" applyFont="1" applyBorder="1" applyAlignment="1" applyProtection="1">
      <alignment horizontal="center" vertical="center"/>
      <protection locked="0"/>
    </xf>
    <xf numFmtId="0" fontId="221" fillId="0" borderId="23" xfId="0" applyFont="1" applyBorder="1" applyAlignment="1" applyProtection="1">
      <alignment horizontal="center" vertical="center"/>
      <protection locked="0"/>
    </xf>
    <xf numFmtId="0" fontId="221" fillId="0" borderId="24" xfId="0" applyFont="1" applyBorder="1" applyAlignment="1" applyProtection="1">
      <alignment horizontal="center" vertical="center"/>
      <protection locked="0"/>
    </xf>
    <xf numFmtId="0" fontId="246" fillId="29" borderId="54" xfId="0" applyFont="1" applyFill="1" applyBorder="1" applyAlignment="1">
      <alignment horizontal="center" vertical="center" wrapText="1"/>
    </xf>
    <xf numFmtId="0" fontId="246" fillId="29" borderId="64" xfId="0" applyFont="1" applyFill="1" applyBorder="1" applyAlignment="1">
      <alignment horizontal="center" vertical="center" wrapText="1"/>
    </xf>
    <xf numFmtId="0" fontId="246" fillId="29" borderId="281" xfId="0" applyFont="1" applyFill="1" applyBorder="1" applyAlignment="1">
      <alignment horizontal="center" vertical="center" wrapText="1"/>
    </xf>
    <xf numFmtId="0" fontId="246" fillId="29" borderId="150" xfId="0" applyFont="1" applyFill="1" applyBorder="1" applyAlignment="1">
      <alignment horizontal="center" vertical="center" wrapText="1"/>
    </xf>
    <xf numFmtId="0" fontId="77" fillId="29" borderId="276" xfId="0" applyFont="1" applyFill="1" applyBorder="1" applyAlignment="1">
      <alignment horizontal="center" vertical="center" wrapText="1"/>
    </xf>
    <xf numFmtId="0" fontId="77" fillId="29" borderId="275" xfId="0" applyFont="1" applyFill="1" applyBorder="1" applyAlignment="1">
      <alignment horizontal="center" vertical="center" wrapText="1"/>
    </xf>
    <xf numFmtId="0" fontId="77" fillId="29" borderId="277" xfId="0" applyFont="1" applyFill="1" applyBorder="1" applyAlignment="1">
      <alignment horizontal="center" vertical="center" wrapText="1"/>
    </xf>
    <xf numFmtId="0" fontId="79" fillId="29" borderId="54" xfId="0" applyFont="1" applyFill="1" applyBorder="1" applyAlignment="1">
      <alignment horizontal="center" vertical="center" textRotation="255" wrapText="1"/>
    </xf>
    <xf numFmtId="0" fontId="79" fillId="29" borderId="64" xfId="0" applyFont="1" applyFill="1" applyBorder="1" applyAlignment="1">
      <alignment horizontal="center" vertical="center" textRotation="255" wrapText="1"/>
    </xf>
    <xf numFmtId="0" fontId="79" fillId="29" borderId="281" xfId="0" applyFont="1" applyFill="1" applyBorder="1" applyAlignment="1">
      <alignment horizontal="center" vertical="center" textRotation="255" wrapText="1"/>
    </xf>
    <xf numFmtId="0" fontId="79" fillId="29" borderId="150" xfId="0" applyFont="1" applyFill="1" applyBorder="1" applyAlignment="1">
      <alignment horizontal="center" vertical="center" textRotation="255" wrapText="1"/>
    </xf>
    <xf numFmtId="0" fontId="194" fillId="26" borderId="22" xfId="0" applyFont="1" applyFill="1" applyBorder="1" applyAlignment="1">
      <alignment horizontal="center" vertical="center" wrapText="1"/>
    </xf>
    <xf numFmtId="0" fontId="194" fillId="26" borderId="23" xfId="0" applyFont="1" applyFill="1" applyBorder="1" applyAlignment="1">
      <alignment horizontal="center" vertical="center" wrapText="1"/>
    </xf>
    <xf numFmtId="0" fontId="194" fillId="26" borderId="24" xfId="0" applyFont="1" applyFill="1" applyBorder="1" applyAlignment="1">
      <alignment horizontal="center" vertical="center" wrapText="1"/>
    </xf>
    <xf numFmtId="0" fontId="164" fillId="6" borderId="57" xfId="0" applyFont="1" applyFill="1" applyBorder="1" applyAlignment="1">
      <alignment horizontal="center" vertical="center"/>
    </xf>
    <xf numFmtId="0" fontId="49" fillId="7" borderId="57" xfId="0" applyFont="1" applyFill="1" applyBorder="1" applyAlignment="1">
      <alignment horizontal="center" vertical="center"/>
    </xf>
    <xf numFmtId="0" fontId="83" fillId="0" borderId="22" xfId="0" applyFont="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55" fillId="10" borderId="244" xfId="0" applyFont="1" applyFill="1" applyBorder="1" applyAlignment="1">
      <alignment horizontal="center"/>
    </xf>
    <xf numFmtId="0" fontId="155" fillId="10" borderId="245" xfId="0" applyFont="1" applyFill="1" applyBorder="1" applyAlignment="1">
      <alignment horizontal="center"/>
    </xf>
    <xf numFmtId="0" fontId="155" fillId="10" borderId="246" xfId="0" applyFont="1" applyFill="1" applyBorder="1" applyAlignment="1">
      <alignment horizontal="center"/>
    </xf>
    <xf numFmtId="0" fontId="228" fillId="3" borderId="365" xfId="0" applyFont="1" applyFill="1" applyBorder="1" applyAlignment="1">
      <alignment horizontal="center" vertical="center"/>
    </xf>
    <xf numFmtId="0" fontId="228" fillId="3" borderId="0" xfId="0" applyFont="1" applyFill="1" applyAlignment="1">
      <alignment horizontal="center" vertical="center"/>
    </xf>
    <xf numFmtId="0" fontId="59" fillId="45" borderId="364" xfId="0" applyFont="1" applyFill="1" applyBorder="1" applyAlignment="1">
      <alignment horizontal="center"/>
    </xf>
    <xf numFmtId="0" fontId="59" fillId="14" borderId="364" xfId="0" applyFont="1" applyFill="1" applyBorder="1" applyAlignment="1">
      <alignment horizontal="center"/>
    </xf>
    <xf numFmtId="0" fontId="59" fillId="20" borderId="364" xfId="0" applyFont="1" applyFill="1" applyBorder="1" applyAlignment="1">
      <alignment horizontal="center"/>
    </xf>
    <xf numFmtId="0" fontId="227" fillId="46" borderId="364" xfId="0" applyFont="1" applyFill="1" applyBorder="1" applyAlignment="1">
      <alignment horizontal="center"/>
    </xf>
    <xf numFmtId="0" fontId="227" fillId="46" borderId="365" xfId="0" applyFont="1" applyFill="1" applyBorder="1" applyAlignment="1">
      <alignment horizontal="center"/>
    </xf>
    <xf numFmtId="0" fontId="18" fillId="9" borderId="40"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5" fillId="9" borderId="24" xfId="0" applyFont="1" applyFill="1" applyBorder="1" applyAlignment="1">
      <alignment horizontal="center" vertical="center" wrapText="1"/>
    </xf>
    <xf numFmtId="0" fontId="62" fillId="3" borderId="22" xfId="1" applyFont="1" applyFill="1" applyBorder="1" applyAlignment="1" applyProtection="1">
      <alignment horizontal="center" vertical="center" wrapText="1"/>
    </xf>
    <xf numFmtId="0" fontId="62" fillId="3" borderId="23" xfId="1" applyFont="1" applyFill="1" applyBorder="1" applyAlignment="1" applyProtection="1">
      <alignment horizontal="center" vertical="center" wrapText="1"/>
    </xf>
    <xf numFmtId="0" fontId="62" fillId="3" borderId="24" xfId="1" applyFont="1" applyFill="1" applyBorder="1" applyAlignment="1" applyProtection="1">
      <alignment horizontal="center" vertical="center" wrapText="1"/>
    </xf>
    <xf numFmtId="0" fontId="57" fillId="3" borderId="51" xfId="0" applyFont="1" applyFill="1" applyBorder="1" applyAlignment="1">
      <alignment horizontal="center" vertical="center" wrapText="1"/>
    </xf>
    <xf numFmtId="0" fontId="57" fillId="3" borderId="52" xfId="0" applyFont="1" applyFill="1" applyBorder="1" applyAlignment="1">
      <alignment horizontal="center" vertical="center" wrapText="1"/>
    </xf>
    <xf numFmtId="0" fontId="57" fillId="3" borderId="53" xfId="0" applyFont="1" applyFill="1" applyBorder="1" applyAlignment="1">
      <alignment horizontal="center" vertical="center" wrapText="1"/>
    </xf>
    <xf numFmtId="0" fontId="55" fillId="5" borderId="48" xfId="0" applyFont="1" applyFill="1" applyBorder="1" applyAlignment="1">
      <alignment horizontal="center" wrapText="1"/>
    </xf>
    <xf numFmtId="0" fontId="55" fillId="5" borderId="49" xfId="0" applyFont="1" applyFill="1" applyBorder="1" applyAlignment="1">
      <alignment horizontal="center" wrapText="1"/>
    </xf>
    <xf numFmtId="0" fontId="55" fillId="5" borderId="50" xfId="0" applyFont="1" applyFill="1" applyBorder="1" applyAlignment="1">
      <alignment horizontal="center" wrapText="1"/>
    </xf>
    <xf numFmtId="0" fontId="17" fillId="0" borderId="310" xfId="0" applyFont="1" applyBorder="1" applyAlignment="1">
      <alignment horizontal="center" vertical="center"/>
    </xf>
    <xf numFmtId="0" fontId="17" fillId="0" borderId="311" xfId="0" applyFont="1" applyBorder="1" applyAlignment="1">
      <alignment horizontal="center" vertical="center"/>
    </xf>
    <xf numFmtId="0" fontId="87" fillId="9" borderId="0" xfId="1" applyFont="1" applyFill="1" applyBorder="1" applyAlignment="1" applyProtection="1">
      <alignment horizontal="center" vertical="center"/>
    </xf>
    <xf numFmtId="0" fontId="15" fillId="9" borderId="22" xfId="1" applyFont="1" applyFill="1" applyBorder="1" applyAlignment="1" applyProtection="1">
      <alignment horizontal="center" vertical="center"/>
    </xf>
    <xf numFmtId="0" fontId="15" fillId="9" borderId="24" xfId="1" applyFont="1" applyFill="1" applyBorder="1" applyAlignment="1" applyProtection="1">
      <alignment horizontal="center" vertical="center"/>
    </xf>
    <xf numFmtId="0" fontId="18" fillId="9" borderId="177" xfId="0" applyFont="1" applyFill="1" applyBorder="1" applyAlignment="1">
      <alignment horizontal="center" vertical="center" wrapText="1"/>
    </xf>
    <xf numFmtId="0" fontId="55" fillId="5" borderId="75" xfId="0" applyFont="1" applyFill="1" applyBorder="1" applyAlignment="1">
      <alignment horizontal="center" wrapText="1"/>
    </xf>
    <xf numFmtId="0" fontId="55" fillId="5" borderId="76" xfId="0" applyFont="1" applyFill="1" applyBorder="1" applyAlignment="1">
      <alignment horizontal="center" wrapText="1"/>
    </xf>
    <xf numFmtId="0" fontId="55" fillId="5" borderId="308" xfId="0" applyFont="1" applyFill="1" applyBorder="1" applyAlignment="1">
      <alignment horizontal="center" wrapText="1"/>
    </xf>
    <xf numFmtId="0" fontId="57" fillId="3" borderId="32" xfId="0" applyFont="1" applyFill="1" applyBorder="1" applyAlignment="1">
      <alignment horizontal="center" vertical="center" wrapText="1"/>
    </xf>
    <xf numFmtId="0" fontId="57" fillId="3" borderId="59" xfId="0" applyFont="1" applyFill="1" applyBorder="1" applyAlignment="1">
      <alignment horizontal="center" vertical="center" wrapText="1"/>
    </xf>
    <xf numFmtId="0" fontId="57" fillId="3" borderId="309" xfId="0" applyFont="1" applyFill="1" applyBorder="1" applyAlignment="1">
      <alignment horizontal="center" vertical="center" wrapText="1"/>
    </xf>
    <xf numFmtId="0" fontId="18" fillId="9" borderId="82" xfId="0" applyFont="1" applyFill="1" applyBorder="1" applyAlignment="1">
      <alignment horizontal="center" vertical="center" wrapText="1"/>
    </xf>
    <xf numFmtId="0" fontId="18" fillId="9" borderId="25" xfId="0" applyFont="1" applyFill="1" applyBorder="1" applyAlignment="1">
      <alignment horizontal="center" vertical="center" wrapText="1"/>
    </xf>
    <xf numFmtId="0" fontId="61" fillId="0" borderId="22" xfId="0" applyFont="1" applyBorder="1" applyAlignment="1">
      <alignment horizontal="center" vertical="center" wrapText="1"/>
    </xf>
    <xf numFmtId="0" fontId="61" fillId="0" borderId="23" xfId="0" applyFont="1" applyBorder="1" applyAlignment="1">
      <alignment horizontal="center" vertical="center" wrapText="1"/>
    </xf>
    <xf numFmtId="0" fontId="61" fillId="0" borderId="24" xfId="0" applyFont="1" applyBorder="1" applyAlignment="1">
      <alignment horizontal="center" vertical="center" wrapText="1"/>
    </xf>
    <xf numFmtId="0" fontId="58" fillId="0" borderId="316" xfId="0" applyFont="1" applyBorder="1" applyAlignment="1">
      <alignment horizontal="center" vertical="center"/>
    </xf>
    <xf numFmtId="0" fontId="58" fillId="0" borderId="317" xfId="0" applyFont="1" applyBorder="1" applyAlignment="1">
      <alignment horizontal="center" vertical="center"/>
    </xf>
    <xf numFmtId="0" fontId="206" fillId="3" borderId="44" xfId="0" applyFont="1" applyFill="1" applyBorder="1" applyAlignment="1">
      <alignment horizontal="center" vertical="center" wrapText="1"/>
    </xf>
    <xf numFmtId="0" fontId="206" fillId="3" borderId="45" xfId="0" applyFont="1" applyFill="1" applyBorder="1" applyAlignment="1">
      <alignment horizontal="center" vertical="center" wrapText="1"/>
    </xf>
    <xf numFmtId="0" fontId="58" fillId="0" borderId="312" xfId="0" applyFont="1" applyBorder="1" applyAlignment="1">
      <alignment horizontal="center" vertical="center"/>
    </xf>
    <xf numFmtId="0" fontId="58" fillId="0" borderId="313" xfId="0" applyFont="1" applyBorder="1" applyAlignment="1">
      <alignment horizontal="center" vertical="center"/>
    </xf>
    <xf numFmtId="0" fontId="58" fillId="0" borderId="314" xfId="0" applyFont="1" applyBorder="1" applyAlignment="1">
      <alignment horizontal="center" vertical="center"/>
    </xf>
    <xf numFmtId="0" fontId="58" fillId="0" borderId="315" xfId="0" applyFont="1" applyBorder="1" applyAlignment="1">
      <alignment horizontal="center" vertical="center"/>
    </xf>
    <xf numFmtId="0" fontId="58" fillId="0" borderId="321" xfId="0" applyFont="1" applyBorder="1" applyAlignment="1">
      <alignment horizontal="center" vertical="center"/>
    </xf>
    <xf numFmtId="0" fontId="58" fillId="0" borderId="322" xfId="0" applyFont="1" applyBorder="1" applyAlignment="1">
      <alignment horizontal="center" vertical="center"/>
    </xf>
    <xf numFmtId="0" fontId="15" fillId="24" borderId="42" xfId="0" applyFont="1" applyFill="1" applyBorder="1" applyAlignment="1">
      <alignment horizontal="center" vertical="center" wrapText="1"/>
    </xf>
    <xf numFmtId="0" fontId="15" fillId="24" borderId="43" xfId="0" applyFont="1" applyFill="1" applyBorder="1" applyAlignment="1">
      <alignment horizontal="center" vertical="center" wrapText="1"/>
    </xf>
    <xf numFmtId="0" fontId="15" fillId="24" borderId="13" xfId="0" applyFont="1" applyFill="1" applyBorder="1" applyAlignment="1">
      <alignment horizontal="center" vertical="center" wrapText="1"/>
    </xf>
    <xf numFmtId="0" fontId="206" fillId="0" borderId="102" xfId="0" applyFont="1" applyBorder="1" applyAlignment="1">
      <alignment horizontal="center" vertical="center" wrapText="1"/>
    </xf>
    <xf numFmtId="0" fontId="206" fillId="0" borderId="103" xfId="0" applyFont="1" applyBorder="1" applyAlignment="1">
      <alignment horizontal="center" vertical="center" wrapText="1"/>
    </xf>
    <xf numFmtId="0" fontId="206" fillId="0" borderId="102" xfId="0" applyFont="1" applyBorder="1" applyAlignment="1">
      <alignment horizontal="left" vertical="center" wrapText="1"/>
    </xf>
    <xf numFmtId="0" fontId="206" fillId="0" borderId="103" xfId="0" applyFont="1" applyBorder="1" applyAlignment="1">
      <alignment horizontal="left" vertical="center" wrapText="1"/>
    </xf>
    <xf numFmtId="0" fontId="206" fillId="18" borderId="42" xfId="0" applyFont="1" applyFill="1" applyBorder="1" applyAlignment="1">
      <alignment horizontal="center" vertical="center" wrapText="1"/>
    </xf>
    <xf numFmtId="0" fontId="206" fillId="18" borderId="43" xfId="0" applyFont="1" applyFill="1" applyBorder="1" applyAlignment="1">
      <alignment horizontal="center" vertical="center" wrapText="1"/>
    </xf>
    <xf numFmtId="0" fontId="206" fillId="18" borderId="13" xfId="0" applyFont="1" applyFill="1" applyBorder="1" applyAlignment="1">
      <alignment horizontal="center" vertical="center" wrapText="1"/>
    </xf>
    <xf numFmtId="0" fontId="206" fillId="0" borderId="332" xfId="0" applyFont="1" applyBorder="1" applyAlignment="1">
      <alignment horizontal="center" vertical="center" wrapText="1"/>
    </xf>
    <xf numFmtId="0" fontId="206" fillId="18" borderId="326" xfId="0" applyFont="1" applyFill="1" applyBorder="1" applyAlignment="1">
      <alignment horizontal="center" vertical="center" wrapText="1"/>
    </xf>
    <xf numFmtId="0" fontId="82" fillId="10" borderId="44" xfId="0" applyFont="1" applyFill="1" applyBorder="1" applyAlignment="1">
      <alignment horizontal="center" vertical="center" wrapText="1"/>
    </xf>
    <xf numFmtId="0" fontId="82" fillId="10" borderId="45" xfId="0" applyFont="1" applyFill="1" applyBorder="1" applyAlignment="1">
      <alignment horizontal="center" vertical="center" wrapText="1"/>
    </xf>
    <xf numFmtId="0" fontId="82" fillId="10" borderId="46" xfId="0" applyFont="1" applyFill="1" applyBorder="1" applyAlignment="1">
      <alignment horizontal="center" vertical="center" wrapText="1"/>
    </xf>
    <xf numFmtId="0" fontId="206" fillId="0" borderId="44" xfId="0" applyFont="1" applyBorder="1" applyAlignment="1">
      <alignment horizontal="center" vertical="center" wrapText="1"/>
    </xf>
    <xf numFmtId="0" fontId="206" fillId="0" borderId="45" xfId="0" applyFont="1" applyBorder="1" applyAlignment="1">
      <alignment horizontal="center" vertical="center" wrapText="1"/>
    </xf>
    <xf numFmtId="0" fontId="206" fillId="10" borderId="44" xfId="0" applyFont="1" applyFill="1" applyBorder="1" applyAlignment="1">
      <alignment horizontal="center" vertical="center" wrapText="1"/>
    </xf>
    <xf numFmtId="0" fontId="206" fillId="10" borderId="46" xfId="0" applyFont="1" applyFill="1" applyBorder="1" applyAlignment="1">
      <alignment horizontal="center" vertical="center" wrapText="1"/>
    </xf>
    <xf numFmtId="0" fontId="206" fillId="10" borderId="45" xfId="0" applyFont="1" applyFill="1" applyBorder="1" applyAlignment="1">
      <alignment horizontal="center" vertical="center" wrapText="1"/>
    </xf>
    <xf numFmtId="0" fontId="210" fillId="14" borderId="0" xfId="0" applyFont="1" applyFill="1" applyAlignment="1">
      <alignment horizontal="center" vertical="center" wrapText="1"/>
    </xf>
    <xf numFmtId="0" fontId="0" fillId="0" borderId="52" xfId="0"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1" fillId="0" borderId="22" xfId="0" applyFont="1" applyBorder="1" applyAlignment="1" applyProtection="1">
      <alignment horizontal="left" vertical="top"/>
      <protection locked="0"/>
    </xf>
    <xf numFmtId="0" fontId="1" fillId="0" borderId="23" xfId="0" applyFont="1" applyBorder="1" applyAlignment="1" applyProtection="1">
      <alignment horizontal="left" vertical="top"/>
      <protection locked="0"/>
    </xf>
    <xf numFmtId="0" fontId="1" fillId="0" borderId="24" xfId="0" applyFont="1" applyBorder="1" applyAlignment="1" applyProtection="1">
      <alignment horizontal="left" vertical="top"/>
      <protection locked="0"/>
    </xf>
    <xf numFmtId="0" fontId="21" fillId="0" borderId="57" xfId="0" applyFont="1" applyBorder="1" applyAlignment="1">
      <alignment horizontal="center"/>
    </xf>
    <xf numFmtId="0" fontId="63" fillId="26" borderId="48" xfId="0" applyFont="1" applyFill="1" applyBorder="1" applyAlignment="1">
      <alignment horizontal="center" vertical="top"/>
    </xf>
    <xf numFmtId="0" fontId="63" fillId="26" borderId="51" xfId="0" applyFont="1" applyFill="1" applyBorder="1" applyAlignment="1">
      <alignment horizontal="center" vertical="top"/>
    </xf>
    <xf numFmtId="0" fontId="63" fillId="26" borderId="174" xfId="0" applyFont="1" applyFill="1" applyBorder="1" applyAlignment="1">
      <alignment horizontal="center" vertical="top"/>
    </xf>
    <xf numFmtId="0" fontId="21" fillId="0" borderId="49"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0" fontId="21" fillId="0" borderId="175" xfId="0" applyFont="1" applyBorder="1" applyAlignment="1" applyProtection="1">
      <alignment horizontal="center" vertical="center" wrapText="1"/>
      <protection locked="0"/>
    </xf>
    <xf numFmtId="0" fontId="0" fillId="0" borderId="49"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175" xfId="0" applyBorder="1" applyAlignment="1" applyProtection="1">
      <alignment horizontal="left" vertical="center" wrapText="1"/>
      <protection locked="0"/>
    </xf>
    <xf numFmtId="0" fontId="0" fillId="0" borderId="176" xfId="0" applyBorder="1" applyAlignment="1" applyProtection="1">
      <alignment horizontal="left" vertical="center" wrapText="1"/>
      <protection locked="0"/>
    </xf>
    <xf numFmtId="0" fontId="38" fillId="26" borderId="0" xfId="0" applyFont="1" applyFill="1" applyAlignment="1">
      <alignment horizontal="center" vertical="top" wrapText="1"/>
    </xf>
    <xf numFmtId="0" fontId="57" fillId="3" borderId="39"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93" fillId="3" borderId="154" xfId="0" applyFont="1" applyFill="1" applyBorder="1" applyAlignment="1" applyProtection="1">
      <alignment horizontal="center" vertical="center" wrapText="1"/>
      <protection locked="0"/>
    </xf>
    <xf numFmtId="0" fontId="93" fillId="3" borderId="15" xfId="0" applyFont="1" applyFill="1" applyBorder="1" applyAlignment="1" applyProtection="1">
      <alignment horizontal="center" vertical="center" wrapText="1"/>
      <protection locked="0"/>
    </xf>
    <xf numFmtId="0" fontId="18" fillId="3" borderId="198" xfId="0" applyFont="1" applyFill="1" applyBorder="1" applyAlignment="1" applyProtection="1">
      <alignment horizontal="center" vertical="center" wrapText="1"/>
      <protection locked="0"/>
    </xf>
    <xf numFmtId="0" fontId="18" fillId="3" borderId="199" xfId="0" applyFont="1" applyFill="1" applyBorder="1" applyAlignment="1" applyProtection="1">
      <alignment horizontal="center" vertical="center" wrapText="1"/>
      <protection locked="0"/>
    </xf>
    <xf numFmtId="0" fontId="18" fillId="3" borderId="200" xfId="0" applyFont="1" applyFill="1" applyBorder="1" applyAlignment="1" applyProtection="1">
      <alignment horizontal="center" vertical="center" wrapText="1"/>
      <protection locked="0"/>
    </xf>
    <xf numFmtId="0" fontId="61" fillId="18" borderId="39" xfId="0" applyFont="1" applyFill="1" applyBorder="1" applyAlignment="1">
      <alignment horizontal="left" vertical="center" wrapText="1"/>
    </xf>
    <xf numFmtId="0" fontId="61" fillId="18" borderId="14" xfId="0" applyFont="1" applyFill="1" applyBorder="1" applyAlignment="1">
      <alignment horizontal="left" vertical="center" wrapText="1"/>
    </xf>
    <xf numFmtId="0" fontId="61" fillId="18" borderId="136" xfId="0" applyFont="1" applyFill="1" applyBorder="1" applyAlignment="1">
      <alignment horizontal="left" vertical="center" wrapText="1"/>
    </xf>
    <xf numFmtId="0" fontId="63" fillId="10" borderId="48" xfId="0" applyFont="1" applyFill="1" applyBorder="1" applyAlignment="1">
      <alignment horizontal="center" vertical="top"/>
    </xf>
    <xf numFmtId="0" fontId="63" fillId="10" borderId="51" xfId="0" applyFont="1" applyFill="1" applyBorder="1" applyAlignment="1">
      <alignment horizontal="center" vertical="top"/>
    </xf>
    <xf numFmtId="0" fontId="63" fillId="10" borderId="174" xfId="0" applyFont="1" applyFill="1" applyBorder="1" applyAlignment="1">
      <alignment horizontal="center" vertical="top"/>
    </xf>
    <xf numFmtId="0" fontId="96" fillId="0" borderId="57" xfId="0" applyFont="1" applyBorder="1" applyAlignment="1">
      <alignment horizontal="center"/>
    </xf>
    <xf numFmtId="0" fontId="96" fillId="0" borderId="109" xfId="0" applyFont="1" applyBorder="1" applyAlignment="1">
      <alignment horizontal="center"/>
    </xf>
    <xf numFmtId="0" fontId="96" fillId="0" borderId="144" xfId="0" applyFont="1" applyBorder="1" applyAlignment="1">
      <alignment horizontal="center"/>
    </xf>
    <xf numFmtId="0" fontId="96" fillId="0" borderId="142" xfId="0" applyFont="1" applyBorder="1" applyAlignment="1">
      <alignment horizontal="center"/>
    </xf>
    <xf numFmtId="0" fontId="96" fillId="0" borderId="143" xfId="0" applyFont="1" applyBorder="1" applyAlignment="1">
      <alignment horizontal="center"/>
    </xf>
    <xf numFmtId="0" fontId="20" fillId="16" borderId="218" xfId="0" applyFont="1" applyFill="1" applyBorder="1" applyAlignment="1">
      <alignment horizontal="center" vertical="center"/>
    </xf>
    <xf numFmtId="0" fontId="20" fillId="16" borderId="220" xfId="0" applyFont="1" applyFill="1" applyBorder="1" applyAlignment="1">
      <alignment horizontal="center" vertical="center"/>
    </xf>
    <xf numFmtId="0" fontId="20" fillId="16" borderId="221" xfId="0" applyFont="1" applyFill="1" applyBorder="1" applyAlignment="1">
      <alignment horizontal="center" vertical="center"/>
    </xf>
    <xf numFmtId="0" fontId="20" fillId="16" borderId="222" xfId="0" applyFont="1" applyFill="1" applyBorder="1" applyAlignment="1">
      <alignment horizontal="center" vertical="center"/>
    </xf>
    <xf numFmtId="0" fontId="207" fillId="3" borderId="218" xfId="0" applyFont="1" applyFill="1" applyBorder="1" applyAlignment="1" applyProtection="1">
      <alignment horizontal="center" vertical="center" wrapText="1"/>
      <protection locked="0"/>
    </xf>
    <xf numFmtId="0" fontId="207" fillId="3" borderId="219" xfId="0" applyFont="1" applyFill="1" applyBorder="1" applyAlignment="1" applyProtection="1">
      <alignment horizontal="center" vertical="center" wrapText="1"/>
      <protection locked="0"/>
    </xf>
    <xf numFmtId="0" fontId="207" fillId="3" borderId="220" xfId="0" applyFont="1" applyFill="1" applyBorder="1" applyAlignment="1" applyProtection="1">
      <alignment horizontal="center" vertical="center" wrapText="1"/>
      <protection locked="0"/>
    </xf>
    <xf numFmtId="0" fontId="207" fillId="3" borderId="221" xfId="0" applyFont="1" applyFill="1" applyBorder="1" applyAlignment="1" applyProtection="1">
      <alignment horizontal="center" vertical="center" wrapText="1"/>
      <protection locked="0"/>
    </xf>
    <xf numFmtId="0" fontId="207" fillId="3" borderId="211" xfId="0" applyFont="1" applyFill="1" applyBorder="1" applyAlignment="1" applyProtection="1">
      <alignment horizontal="center" vertical="center" wrapText="1"/>
      <protection locked="0"/>
    </xf>
    <xf numFmtId="0" fontId="207" fillId="3" borderId="222" xfId="0" applyFont="1" applyFill="1" applyBorder="1" applyAlignment="1" applyProtection="1">
      <alignment horizontal="center" vertical="center" wrapText="1"/>
      <protection locked="0"/>
    </xf>
    <xf numFmtId="0" fontId="0" fillId="0" borderId="109" xfId="0" applyBorder="1" applyAlignment="1">
      <alignment horizontal="center"/>
    </xf>
    <xf numFmtId="0" fontId="0" fillId="0" borderId="144" xfId="0" applyBorder="1" applyAlignment="1">
      <alignment horizontal="center"/>
    </xf>
    <xf numFmtId="0" fontId="0" fillId="0" borderId="142" xfId="0" applyBorder="1" applyAlignment="1">
      <alignment horizontal="center"/>
    </xf>
    <xf numFmtId="0" fontId="0" fillId="0" borderId="143" xfId="0" applyBorder="1" applyAlignment="1">
      <alignment horizontal="center"/>
    </xf>
    <xf numFmtId="0" fontId="14" fillId="3" borderId="195" xfId="0" applyFont="1" applyFill="1" applyBorder="1" applyAlignment="1" applyProtection="1">
      <alignment horizontal="center" vertical="center" wrapText="1"/>
      <protection locked="0"/>
    </xf>
    <xf numFmtId="0" fontId="14" fillId="3" borderId="196" xfId="0" applyFont="1" applyFill="1" applyBorder="1" applyAlignment="1" applyProtection="1">
      <alignment horizontal="center" vertical="center" wrapText="1"/>
      <protection locked="0"/>
    </xf>
    <xf numFmtId="0" fontId="14" fillId="3" borderId="197" xfId="0" applyFont="1" applyFill="1" applyBorder="1" applyAlignment="1" applyProtection="1">
      <alignment horizontal="center" vertical="center" wrapText="1"/>
      <protection locked="0"/>
    </xf>
    <xf numFmtId="0" fontId="20" fillId="16" borderId="195" xfId="0" applyFont="1" applyFill="1" applyBorder="1" applyAlignment="1">
      <alignment horizontal="center" vertical="center" wrapText="1"/>
    </xf>
    <xf numFmtId="0" fontId="20" fillId="16" borderId="196" xfId="0" applyFont="1" applyFill="1" applyBorder="1" applyAlignment="1">
      <alignment horizontal="center" vertical="center" wrapText="1"/>
    </xf>
    <xf numFmtId="0" fontId="20" fillId="16" borderId="198" xfId="0" applyFont="1" applyFill="1" applyBorder="1" applyAlignment="1">
      <alignment horizontal="center" vertical="center"/>
    </xf>
    <xf numFmtId="0" fontId="20" fillId="16" borderId="199" xfId="0" applyFont="1" applyFill="1" applyBorder="1" applyAlignment="1">
      <alignment horizontal="center" vertical="center"/>
    </xf>
    <xf numFmtId="0" fontId="85" fillId="0" borderId="86" xfId="0" applyFont="1" applyBorder="1" applyAlignment="1">
      <alignment horizontal="center" vertical="top"/>
    </xf>
    <xf numFmtId="0" fontId="85" fillId="0" borderId="87" xfId="0" applyFont="1" applyBorder="1" applyAlignment="1">
      <alignment horizontal="center" vertical="top"/>
    </xf>
    <xf numFmtId="0" fontId="85" fillId="0" borderId="88" xfId="0" applyFont="1" applyBorder="1" applyAlignment="1">
      <alignment horizontal="center" vertical="top"/>
    </xf>
    <xf numFmtId="0" fontId="85" fillId="0" borderId="89" xfId="0" applyFont="1" applyBorder="1" applyAlignment="1">
      <alignment horizontal="center" vertical="top"/>
    </xf>
    <xf numFmtId="0" fontId="85" fillId="0" borderId="0" xfId="0" applyFont="1" applyAlignment="1">
      <alignment horizontal="center" vertical="top"/>
    </xf>
    <xf numFmtId="0" fontId="85" fillId="0" borderId="90" xfId="0" applyFont="1" applyBorder="1" applyAlignment="1">
      <alignment horizontal="center" vertical="top"/>
    </xf>
    <xf numFmtId="0" fontId="85" fillId="0" borderId="91" xfId="0" applyFont="1" applyBorder="1" applyAlignment="1">
      <alignment horizontal="center" vertical="top"/>
    </xf>
    <xf numFmtId="0" fontId="85" fillId="0" borderId="92" xfId="0" applyFont="1" applyBorder="1" applyAlignment="1">
      <alignment horizontal="center" vertical="top"/>
    </xf>
    <xf numFmtId="0" fontId="85" fillId="0" borderId="93" xfId="0" applyFont="1" applyBorder="1" applyAlignment="1">
      <alignment horizontal="center" vertical="top"/>
    </xf>
    <xf numFmtId="0" fontId="20" fillId="16" borderId="218" xfId="0" applyFont="1" applyFill="1" applyBorder="1" applyAlignment="1">
      <alignment horizontal="center" vertical="center" wrapText="1"/>
    </xf>
    <xf numFmtId="0" fontId="20" fillId="16" borderId="220" xfId="0" applyFont="1" applyFill="1" applyBorder="1" applyAlignment="1">
      <alignment horizontal="center" vertical="center" wrapText="1"/>
    </xf>
    <xf numFmtId="0" fontId="18" fillId="3" borderId="218" xfId="0" applyFont="1" applyFill="1" applyBorder="1" applyAlignment="1" applyProtection="1">
      <alignment horizontal="center" vertical="center" wrapText="1"/>
      <protection locked="0"/>
    </xf>
    <xf numFmtId="0" fontId="18" fillId="3" borderId="219" xfId="0" applyFont="1" applyFill="1" applyBorder="1" applyAlignment="1" applyProtection="1">
      <alignment horizontal="center" vertical="center" wrapText="1"/>
      <protection locked="0"/>
    </xf>
    <xf numFmtId="0" fontId="18" fillId="3" borderId="220" xfId="0" applyFont="1" applyFill="1" applyBorder="1" applyAlignment="1" applyProtection="1">
      <alignment horizontal="center" vertical="center" wrapText="1"/>
      <protection locked="0"/>
    </xf>
    <xf numFmtId="0" fontId="96" fillId="0" borderId="23" xfId="0" applyFont="1" applyBorder="1" applyAlignment="1">
      <alignment horizontal="center"/>
    </xf>
    <xf numFmtId="0" fontId="61" fillId="43" borderId="14" xfId="0" applyFont="1" applyFill="1" applyBorder="1" applyAlignment="1" applyProtection="1">
      <alignment horizontal="center" vertical="center" wrapText="1"/>
      <protection locked="0"/>
    </xf>
    <xf numFmtId="0" fontId="61" fillId="43" borderId="136" xfId="0" applyFont="1" applyFill="1" applyBorder="1" applyAlignment="1" applyProtection="1">
      <alignment horizontal="center" vertical="center" wrapText="1"/>
      <protection locked="0"/>
    </xf>
    <xf numFmtId="0" fontId="61" fillId="10" borderId="39" xfId="0" applyFont="1" applyFill="1" applyBorder="1" applyAlignment="1">
      <alignment horizontal="left" vertical="center" wrapText="1"/>
    </xf>
    <xf numFmtId="0" fontId="61" fillId="10" borderId="14" xfId="0" applyFont="1" applyFill="1" applyBorder="1" applyAlignment="1">
      <alignment horizontal="left" vertical="center" wrapText="1"/>
    </xf>
    <xf numFmtId="0" fontId="234" fillId="14" borderId="0" xfId="0" applyFont="1" applyFill="1" applyAlignment="1">
      <alignment horizontal="center" vertical="center" wrapText="1"/>
    </xf>
    <xf numFmtId="0" fontId="196" fillId="0" borderId="0" xfId="0" applyFont="1" applyAlignment="1">
      <alignment horizontal="center"/>
    </xf>
    <xf numFmtId="14" fontId="52" fillId="3" borderId="39" xfId="0" applyNumberFormat="1" applyFont="1" applyFill="1" applyBorder="1" applyAlignment="1" applyProtection="1">
      <alignment horizontal="center" vertical="center" wrapText="1"/>
      <protection locked="0"/>
    </xf>
    <xf numFmtId="14" fontId="52" fillId="3" borderId="15" xfId="0" applyNumberFormat="1" applyFont="1" applyFill="1" applyBorder="1" applyAlignment="1" applyProtection="1">
      <alignment horizontal="center" vertical="center" wrapText="1"/>
      <protection locked="0"/>
    </xf>
    <xf numFmtId="0" fontId="0" fillId="0" borderId="0" xfId="0" applyAlignment="1">
      <alignment horizontal="center"/>
    </xf>
    <xf numFmtId="0" fontId="88" fillId="14" borderId="0" xfId="0" applyFont="1" applyFill="1" applyAlignment="1">
      <alignment horizontal="center" vertical="center" wrapText="1"/>
    </xf>
    <xf numFmtId="0" fontId="21" fillId="0" borderId="49" xfId="0" applyFont="1" applyBorder="1" applyAlignment="1" applyProtection="1">
      <alignment horizontal="left" vertical="center" wrapText="1"/>
      <protection locked="0"/>
    </xf>
    <xf numFmtId="0" fontId="21" fillId="0" borderId="50" xfId="0" applyFont="1" applyBorder="1" applyAlignment="1" applyProtection="1">
      <alignment horizontal="left" vertical="center" wrapText="1"/>
      <protection locked="0"/>
    </xf>
    <xf numFmtId="0" fontId="21" fillId="0" borderId="52"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175" xfId="0" applyFont="1" applyBorder="1" applyAlignment="1" applyProtection="1">
      <alignment horizontal="left" vertical="center" wrapText="1"/>
      <protection locked="0"/>
    </xf>
    <xf numFmtId="0" fontId="21" fillId="0" borderId="176" xfId="0" applyFont="1" applyBorder="1" applyAlignment="1" applyProtection="1">
      <alignment horizontal="left" vertical="center" wrapText="1"/>
      <protection locked="0"/>
    </xf>
    <xf numFmtId="0" fontId="61" fillId="10" borderId="136" xfId="0" applyFont="1" applyFill="1" applyBorder="1" applyAlignment="1">
      <alignment horizontal="left" vertical="center" wrapText="1"/>
    </xf>
    <xf numFmtId="0" fontId="16" fillId="16" borderId="96" xfId="0" applyFont="1" applyFill="1" applyBorder="1" applyAlignment="1">
      <alignment horizontal="center" vertical="center" wrapText="1"/>
    </xf>
    <xf numFmtId="0" fontId="16" fillId="16" borderId="350" xfId="0" applyFont="1" applyFill="1" applyBorder="1" applyAlignment="1">
      <alignment horizontal="center" vertical="center" wrapText="1"/>
    </xf>
    <xf numFmtId="0" fontId="16" fillId="16" borderId="97" xfId="0" applyFont="1" applyFill="1" applyBorder="1" applyAlignment="1">
      <alignment horizontal="center" vertical="center" wrapText="1"/>
    </xf>
    <xf numFmtId="0" fontId="16" fillId="0" borderId="96" xfId="0" applyFont="1" applyBorder="1" applyAlignment="1">
      <alignment horizontal="center" vertical="center" wrapText="1"/>
    </xf>
    <xf numFmtId="0" fontId="16" fillId="0" borderId="350" xfId="0" applyFont="1" applyBorder="1" applyAlignment="1">
      <alignment horizontal="center" vertical="center" wrapText="1"/>
    </xf>
    <xf numFmtId="0" fontId="16" fillId="0" borderId="97" xfId="0" applyFont="1" applyBorder="1" applyAlignment="1">
      <alignment horizontal="center" vertical="center" wrapText="1"/>
    </xf>
    <xf numFmtId="0" fontId="38" fillId="18" borderId="57" xfId="0" applyFont="1" applyFill="1" applyBorder="1" applyAlignment="1">
      <alignment horizontal="center" vertical="center"/>
    </xf>
    <xf numFmtId="0" fontId="16" fillId="3" borderId="96" xfId="0" applyFont="1" applyFill="1" applyBorder="1" applyAlignment="1">
      <alignment horizontal="center" vertical="center" wrapText="1"/>
    </xf>
    <xf numFmtId="0" fontId="16" fillId="3" borderId="350" xfId="0" applyFont="1" applyFill="1" applyBorder="1" applyAlignment="1">
      <alignment horizontal="center" vertical="center" wrapText="1"/>
    </xf>
    <xf numFmtId="0" fontId="16" fillId="3" borderId="97" xfId="0" applyFont="1" applyFill="1" applyBorder="1" applyAlignment="1">
      <alignment horizontal="center" vertical="center" wrapText="1"/>
    </xf>
    <xf numFmtId="0" fontId="64" fillId="18" borderId="185" xfId="0" applyFont="1" applyFill="1" applyBorder="1" applyAlignment="1">
      <alignment horizontal="center" vertical="center" wrapText="1"/>
    </xf>
    <xf numFmtId="0" fontId="64" fillId="18" borderId="186" xfId="0" applyFont="1" applyFill="1" applyBorder="1" applyAlignment="1">
      <alignment horizontal="center" vertical="center" wrapText="1"/>
    </xf>
    <xf numFmtId="0" fontId="64" fillId="18" borderId="94" xfId="0" applyFont="1" applyFill="1" applyBorder="1" applyAlignment="1">
      <alignment horizontal="center" vertical="center" wrapText="1"/>
    </xf>
    <xf numFmtId="0" fontId="64" fillId="18" borderId="231" xfId="0" applyFont="1" applyFill="1" applyBorder="1" applyAlignment="1">
      <alignment horizontal="center" vertical="center" wrapText="1"/>
    </xf>
    <xf numFmtId="0" fontId="64" fillId="18" borderId="189" xfId="0" applyFont="1" applyFill="1" applyBorder="1" applyAlignment="1">
      <alignment horizontal="center" vertical="center" wrapText="1"/>
    </xf>
    <xf numFmtId="0" fontId="169" fillId="0" borderId="257" xfId="0" applyFont="1" applyBorder="1" applyAlignment="1">
      <alignment horizontal="center" vertical="center" wrapText="1"/>
    </xf>
    <xf numFmtId="2" fontId="168" fillId="0" borderId="251" xfId="0" applyNumberFormat="1" applyFont="1" applyBorder="1" applyAlignment="1">
      <alignment horizontal="center" vertical="center"/>
    </xf>
    <xf numFmtId="2" fontId="168" fillId="0" borderId="252" xfId="0" applyNumberFormat="1" applyFont="1" applyBorder="1" applyAlignment="1">
      <alignment horizontal="center" vertical="center"/>
    </xf>
    <xf numFmtId="2" fontId="168" fillId="0" borderId="253" xfId="0" applyNumberFormat="1" applyFont="1" applyBorder="1" applyAlignment="1">
      <alignment horizontal="center" vertical="center"/>
    </xf>
    <xf numFmtId="2" fontId="168" fillId="0" borderId="254" xfId="0" applyNumberFormat="1" applyFont="1" applyBorder="1" applyAlignment="1">
      <alignment horizontal="center" vertical="center"/>
    </xf>
    <xf numFmtId="2" fontId="168" fillId="0" borderId="0" xfId="0" applyNumberFormat="1" applyFont="1" applyAlignment="1">
      <alignment horizontal="center" vertical="center"/>
    </xf>
    <xf numFmtId="2" fontId="168" fillId="0" borderId="255" xfId="0" applyNumberFormat="1" applyFont="1" applyBorder="1" applyAlignment="1">
      <alignment horizontal="center" vertical="center"/>
    </xf>
    <xf numFmtId="2" fontId="168" fillId="0" borderId="256" xfId="0" applyNumberFormat="1" applyFont="1" applyBorder="1" applyAlignment="1">
      <alignment horizontal="center" vertical="center"/>
    </xf>
    <xf numFmtId="2" fontId="168" fillId="0" borderId="257" xfId="0" applyNumberFormat="1" applyFont="1" applyBorder="1" applyAlignment="1">
      <alignment horizontal="center" vertical="center"/>
    </xf>
    <xf numFmtId="2" fontId="168" fillId="0" borderId="258" xfId="0" applyNumberFormat="1" applyFont="1" applyBorder="1" applyAlignment="1">
      <alignment horizontal="center" vertical="center"/>
    </xf>
    <xf numFmtId="0" fontId="97" fillId="0" borderId="0" xfId="0" applyFont="1" applyAlignment="1">
      <alignment horizontal="right" wrapText="1"/>
    </xf>
    <xf numFmtId="0" fontId="97" fillId="0" borderId="274" xfId="0" applyFont="1" applyBorder="1" applyAlignment="1">
      <alignment horizontal="right" wrapText="1"/>
    </xf>
    <xf numFmtId="0" fontId="134" fillId="14" borderId="0" xfId="0" applyFont="1" applyFill="1" applyAlignment="1">
      <alignment horizontal="center" vertical="center" wrapText="1"/>
    </xf>
    <xf numFmtId="0" fontId="134" fillId="14" borderId="0" xfId="0" applyFont="1" applyFill="1" applyAlignment="1">
      <alignment horizontal="left" vertical="center" wrapText="1"/>
    </xf>
    <xf numFmtId="0" fontId="230" fillId="32" borderId="39" xfId="0" applyFont="1" applyFill="1" applyBorder="1" applyAlignment="1">
      <alignment horizontal="center" vertical="center" wrapText="1"/>
    </xf>
    <xf numFmtId="0" fontId="230" fillId="32" borderId="14" xfId="0" applyFont="1" applyFill="1" applyBorder="1" applyAlignment="1">
      <alignment horizontal="center" vertical="center" wrapText="1"/>
    </xf>
    <xf numFmtId="0" fontId="230" fillId="32" borderId="15" xfId="0" applyFont="1" applyFill="1" applyBorder="1" applyAlignment="1">
      <alignment horizontal="center" vertical="center" wrapText="1"/>
    </xf>
    <xf numFmtId="0" fontId="225" fillId="3" borderId="202" xfId="0" applyFont="1" applyFill="1" applyBorder="1" applyAlignment="1">
      <alignment horizontal="center" vertical="center"/>
    </xf>
    <xf numFmtId="0" fontId="225" fillId="3" borderId="203" xfId="0" applyFont="1" applyFill="1" applyBorder="1" applyAlignment="1">
      <alignment horizontal="center" vertical="center"/>
    </xf>
    <xf numFmtId="0" fontId="225" fillId="3" borderId="204" xfId="0" applyFont="1" applyFill="1" applyBorder="1" applyAlignment="1">
      <alignment horizontal="center" vertical="center"/>
    </xf>
    <xf numFmtId="0" fontId="225" fillId="3" borderId="361" xfId="0" applyFont="1" applyFill="1" applyBorder="1" applyAlignment="1">
      <alignment horizontal="center" vertical="center"/>
    </xf>
    <xf numFmtId="0" fontId="225" fillId="3" borderId="362" xfId="0" applyFont="1" applyFill="1" applyBorder="1" applyAlignment="1">
      <alignment horizontal="center" vertical="center"/>
    </xf>
    <xf numFmtId="0" fontId="225" fillId="3" borderId="363" xfId="0" applyFont="1" applyFill="1" applyBorder="1" applyAlignment="1">
      <alignment horizontal="center" vertical="center"/>
    </xf>
    <xf numFmtId="0" fontId="100" fillId="0" borderId="0" xfId="0" applyFont="1" applyAlignment="1">
      <alignment horizontal="center"/>
    </xf>
    <xf numFmtId="0" fontId="225" fillId="3" borderId="205" xfId="0" applyFont="1" applyFill="1" applyBorder="1" applyAlignment="1">
      <alignment horizontal="center" vertical="center"/>
    </xf>
    <xf numFmtId="0" fontId="225" fillId="3" borderId="206" xfId="0" applyFont="1" applyFill="1" applyBorder="1" applyAlignment="1">
      <alignment horizontal="center" vertical="center"/>
    </xf>
    <xf numFmtId="0" fontId="225" fillId="3" borderId="207" xfId="0" applyFont="1" applyFill="1" applyBorder="1" applyAlignment="1">
      <alignment horizontal="center" vertical="center"/>
    </xf>
    <xf numFmtId="0" fontId="211" fillId="16" borderId="39" xfId="0" applyFont="1" applyFill="1" applyBorder="1" applyAlignment="1">
      <alignment horizontal="left" vertical="center"/>
    </xf>
    <xf numFmtId="0" fontId="211" fillId="16" borderId="14" xfId="0" applyFont="1" applyFill="1" applyBorder="1" applyAlignment="1">
      <alignment horizontal="left" vertical="center"/>
    </xf>
    <xf numFmtId="0" fontId="211" fillId="16" borderId="31" xfId="0" applyFont="1" applyFill="1" applyBorder="1" applyAlignment="1">
      <alignment horizontal="left" vertical="center"/>
    </xf>
    <xf numFmtId="0" fontId="211" fillId="16" borderId="28" xfId="0" applyFont="1" applyFill="1" applyBorder="1" applyAlignment="1">
      <alignment horizontal="left" vertical="center"/>
    </xf>
    <xf numFmtId="14" fontId="24" fillId="16" borderId="22" xfId="0" applyNumberFormat="1" applyFont="1" applyFill="1" applyBorder="1" applyAlignment="1">
      <alignment horizontal="center" vertical="center"/>
    </xf>
    <xf numFmtId="14" fontId="24" fillId="16" borderId="23" xfId="0" applyNumberFormat="1" applyFont="1" applyFill="1" applyBorder="1" applyAlignment="1">
      <alignment horizontal="center" vertical="center"/>
    </xf>
    <xf numFmtId="14" fontId="24" fillId="16" borderId="24" xfId="0" applyNumberFormat="1" applyFont="1" applyFill="1" applyBorder="1" applyAlignment="1">
      <alignment horizontal="center" vertical="center"/>
    </xf>
    <xf numFmtId="164" fontId="134" fillId="0" borderId="271" xfId="0" applyNumberFormat="1" applyFont="1" applyBorder="1" applyAlignment="1" applyProtection="1">
      <alignment horizontal="center" vertical="center"/>
      <protection locked="0"/>
    </xf>
    <xf numFmtId="164" fontId="134" fillId="0" borderId="272" xfId="0" applyNumberFormat="1" applyFont="1" applyBorder="1" applyAlignment="1" applyProtection="1">
      <alignment horizontal="center" vertical="center"/>
      <protection locked="0"/>
    </xf>
    <xf numFmtId="164" fontId="134" fillId="0" borderId="273" xfId="0" applyNumberFormat="1" applyFont="1" applyBorder="1" applyAlignment="1" applyProtection="1">
      <alignment horizontal="center" vertical="center"/>
      <protection locked="0"/>
    </xf>
    <xf numFmtId="164" fontId="130" fillId="16" borderId="0" xfId="0" applyNumberFormat="1" applyFont="1" applyFill="1" applyAlignment="1">
      <alignment horizontal="center" vertical="center"/>
    </xf>
    <xf numFmtId="0" fontId="32" fillId="0" borderId="0" xfId="0" applyFont="1" applyAlignment="1">
      <alignment horizontal="center" wrapText="1"/>
    </xf>
    <xf numFmtId="0" fontId="122" fillId="0" borderId="0" xfId="0" applyFont="1" applyAlignment="1">
      <alignment horizontal="center" vertical="center" wrapText="1"/>
    </xf>
    <xf numFmtId="0" fontId="139" fillId="0" borderId="0" xfId="0" applyFont="1" applyAlignment="1">
      <alignment horizontal="center" vertical="center" wrapText="1"/>
    </xf>
    <xf numFmtId="0" fontId="100" fillId="0" borderId="0" xfId="0" applyFont="1" applyAlignment="1">
      <alignment horizontal="center" wrapText="1"/>
    </xf>
    <xf numFmtId="164" fontId="133" fillId="0" borderId="72" xfId="0" applyNumberFormat="1" applyFont="1" applyBorder="1" applyAlignment="1">
      <alignment horizontal="center" vertical="center"/>
    </xf>
    <xf numFmtId="164" fontId="133" fillId="0" borderId="73" xfId="0" applyNumberFormat="1" applyFont="1" applyBorder="1" applyAlignment="1">
      <alignment horizontal="center" vertical="center"/>
    </xf>
    <xf numFmtId="164" fontId="133" fillId="0" borderId="74" xfId="0" applyNumberFormat="1" applyFont="1" applyBorder="1" applyAlignment="1">
      <alignment horizontal="center" vertical="center"/>
    </xf>
    <xf numFmtId="0" fontId="143" fillId="0" borderId="62" xfId="0" applyFont="1" applyBorder="1" applyAlignment="1">
      <alignment horizontal="right" vertical="center" wrapText="1"/>
    </xf>
    <xf numFmtId="0" fontId="143" fillId="0" borderId="62" xfId="0" applyFont="1" applyBorder="1" applyAlignment="1">
      <alignment horizontal="right" vertical="center"/>
    </xf>
    <xf numFmtId="0" fontId="102" fillId="21" borderId="61" xfId="0" applyFont="1" applyFill="1" applyBorder="1" applyAlignment="1">
      <alignment horizontal="center" vertical="center" wrapText="1"/>
    </xf>
    <xf numFmtId="0" fontId="102" fillId="21" borderId="0" xfId="0" applyFont="1" applyFill="1" applyAlignment="1">
      <alignment horizontal="center" vertical="center" wrapText="1"/>
    </xf>
    <xf numFmtId="164" fontId="167" fillId="0" borderId="96" xfId="0" applyNumberFormat="1" applyFont="1" applyBorder="1" applyAlignment="1">
      <alignment horizontal="center" vertical="center"/>
    </xf>
    <xf numFmtId="0" fontId="167" fillId="0" borderId="97" xfId="0" applyFont="1" applyBorder="1" applyAlignment="1">
      <alignment horizontal="center" vertical="center"/>
    </xf>
    <xf numFmtId="0" fontId="191" fillId="0" borderId="58" xfId="0" applyFont="1" applyBorder="1" applyAlignment="1">
      <alignment horizontal="center" vertical="center"/>
    </xf>
    <xf numFmtId="0" fontId="112" fillId="14" borderId="0" xfId="0" applyFont="1" applyFill="1" applyAlignment="1">
      <alignment horizontal="center" vertical="center" wrapText="1"/>
    </xf>
    <xf numFmtId="0" fontId="1" fillId="0" borderId="109"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144" xfId="0" applyFont="1" applyBorder="1" applyAlignment="1" applyProtection="1">
      <alignment horizontal="center" vertical="center" wrapText="1"/>
      <protection locked="0"/>
    </xf>
    <xf numFmtId="0" fontId="9" fillId="0" borderId="58"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274" xfId="0" applyFont="1" applyBorder="1" applyAlignment="1" applyProtection="1">
      <alignment horizontal="center" vertical="center" wrapText="1"/>
      <protection locked="0"/>
    </xf>
    <xf numFmtId="0" fontId="9" fillId="0" borderId="142"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9" fillId="0" borderId="143" xfId="0" applyFont="1" applyBorder="1" applyAlignment="1" applyProtection="1">
      <alignment horizontal="center" vertical="center" wrapText="1"/>
      <protection locked="0"/>
    </xf>
    <xf numFmtId="0" fontId="190" fillId="0" borderId="0" xfId="0" applyFont="1" applyAlignment="1">
      <alignment horizontal="center"/>
    </xf>
    <xf numFmtId="0" fontId="200" fillId="30" borderId="39" xfId="0" applyFont="1" applyFill="1" applyBorder="1" applyAlignment="1">
      <alignment horizontal="center" vertical="center" wrapText="1"/>
    </xf>
    <xf numFmtId="0" fontId="200" fillId="30" borderId="14" xfId="0" applyFont="1" applyFill="1" applyBorder="1" applyAlignment="1">
      <alignment horizontal="center" vertical="center" wrapText="1"/>
    </xf>
    <xf numFmtId="0" fontId="200" fillId="30" borderId="15" xfId="0" applyFont="1" applyFill="1" applyBorder="1" applyAlignment="1">
      <alignment horizontal="center" vertical="center" wrapText="1"/>
    </xf>
    <xf numFmtId="0" fontId="120" fillId="3" borderId="154" xfId="0" applyFont="1" applyFill="1" applyBorder="1" applyAlignment="1">
      <alignment horizontal="center" vertical="center"/>
    </xf>
    <xf numFmtId="0" fontId="120" fillId="3" borderId="14" xfId="0" applyFont="1" applyFill="1" applyBorder="1" applyAlignment="1">
      <alignment horizontal="center" vertical="center"/>
    </xf>
    <xf numFmtId="0" fontId="120" fillId="3" borderId="136" xfId="0" applyFont="1" applyFill="1" applyBorder="1" applyAlignment="1">
      <alignment horizontal="center" vertical="center"/>
    </xf>
    <xf numFmtId="0" fontId="35" fillId="19" borderId="235" xfId="0" applyFont="1" applyFill="1" applyBorder="1" applyAlignment="1">
      <alignment horizontal="left" vertical="center"/>
    </xf>
    <xf numFmtId="0" fontId="35" fillId="19" borderId="236" xfId="0" applyFont="1" applyFill="1" applyBorder="1" applyAlignment="1">
      <alignment horizontal="left" vertical="center"/>
    </xf>
    <xf numFmtId="0" fontId="35" fillId="19" borderId="237" xfId="0" applyFont="1" applyFill="1" applyBorder="1" applyAlignment="1">
      <alignment horizontal="left" vertical="center"/>
    </xf>
    <xf numFmtId="0" fontId="35" fillId="16" borderId="47" xfId="0" applyFont="1" applyFill="1" applyBorder="1" applyAlignment="1" applyProtection="1">
      <alignment horizontal="left" vertical="center"/>
      <protection locked="0"/>
    </xf>
    <xf numFmtId="0" fontId="35" fillId="16" borderId="56" xfId="0" applyFont="1" applyFill="1" applyBorder="1" applyAlignment="1" applyProtection="1">
      <alignment horizontal="left" vertical="center"/>
      <protection locked="0"/>
    </xf>
    <xf numFmtId="0" fontId="35" fillId="16" borderId="85" xfId="0" applyFont="1" applyFill="1" applyBorder="1" applyAlignment="1" applyProtection="1">
      <alignment horizontal="left" vertical="center"/>
      <protection locked="0"/>
    </xf>
    <xf numFmtId="0" fontId="122" fillId="18" borderId="34" xfId="0" applyFont="1" applyFill="1" applyBorder="1" applyAlignment="1">
      <alignment horizontal="right" vertical="center" wrapText="1"/>
    </xf>
    <xf numFmtId="0" fontId="122" fillId="18" borderId="26" xfId="0" applyFont="1" applyFill="1" applyBorder="1" applyAlignment="1">
      <alignment horizontal="right" vertical="center" wrapText="1"/>
    </xf>
    <xf numFmtId="0" fontId="100" fillId="3" borderId="0" xfId="0" applyFont="1" applyFill="1" applyAlignment="1">
      <alignment horizontal="center" wrapText="1"/>
    </xf>
    <xf numFmtId="0" fontId="100" fillId="3" borderId="0" xfId="0" applyFont="1" applyFill="1" applyAlignment="1">
      <alignment horizontal="center"/>
    </xf>
    <xf numFmtId="0" fontId="26" fillId="2" borderId="98" xfId="0" applyFont="1" applyFill="1" applyBorder="1" applyAlignment="1">
      <alignment horizontal="left" vertical="center"/>
    </xf>
    <xf numFmtId="0" fontId="26" fillId="2" borderId="84" xfId="0" applyFont="1" applyFill="1" applyBorder="1" applyAlignment="1">
      <alignment horizontal="left" vertical="center"/>
    </xf>
    <xf numFmtId="0" fontId="225" fillId="3" borderId="208" xfId="0" applyFont="1" applyFill="1" applyBorder="1" applyAlignment="1">
      <alignment horizontal="center" vertical="center"/>
    </xf>
    <xf numFmtId="0" fontId="225" fillId="3" borderId="209" xfId="0" applyFont="1" applyFill="1" applyBorder="1" applyAlignment="1">
      <alignment horizontal="center" vertical="center"/>
    </xf>
    <xf numFmtId="0" fontId="225" fillId="3" borderId="210" xfId="0" applyFont="1" applyFill="1" applyBorder="1" applyAlignment="1">
      <alignment horizontal="center" vertical="center"/>
    </xf>
    <xf numFmtId="0" fontId="225" fillId="19" borderId="235" xfId="0" applyFont="1" applyFill="1" applyBorder="1" applyAlignment="1">
      <alignment horizontal="left" vertical="center" wrapText="1"/>
    </xf>
    <xf numFmtId="0" fontId="225" fillId="19" borderId="236" xfId="0" applyFont="1" applyFill="1" applyBorder="1" applyAlignment="1">
      <alignment horizontal="left" vertical="center" wrapText="1"/>
    </xf>
    <xf numFmtId="0" fontId="225" fillId="19" borderId="237" xfId="0" applyFont="1" applyFill="1" applyBorder="1" applyAlignment="1">
      <alignment horizontal="left" vertical="center" wrapText="1"/>
    </xf>
    <xf numFmtId="0" fontId="35" fillId="16" borderId="141" xfId="0" applyFont="1" applyFill="1" applyBorder="1" applyAlignment="1" applyProtection="1">
      <alignment horizontal="left" vertical="center"/>
      <protection locked="0"/>
    </xf>
    <xf numFmtId="0" fontId="35" fillId="16" borderId="63" xfId="0" applyFont="1" applyFill="1" applyBorder="1" applyAlignment="1" applyProtection="1">
      <alignment horizontal="left" vertical="center"/>
      <protection locked="0"/>
    </xf>
    <xf numFmtId="0" fontId="35" fillId="16" borderId="99" xfId="0" applyFont="1" applyFill="1" applyBorder="1" applyAlignment="1" applyProtection="1">
      <alignment horizontal="left" vertical="center"/>
      <protection locked="0"/>
    </xf>
    <xf numFmtId="0" fontId="225" fillId="3" borderId="141" xfId="0" applyFont="1" applyFill="1" applyBorder="1" applyAlignment="1">
      <alignment horizontal="center" vertical="center"/>
    </xf>
    <xf numFmtId="0" fontId="225" fillId="3" borderId="63" xfId="0" applyFont="1" applyFill="1" applyBorder="1" applyAlignment="1">
      <alignment horizontal="center" vertical="center"/>
    </xf>
    <xf numFmtId="0" fontId="225" fillId="3" borderId="99" xfId="0" applyFont="1" applyFill="1" applyBorder="1" applyAlignment="1">
      <alignment horizontal="center" vertical="center"/>
    </xf>
    <xf numFmtId="0" fontId="165" fillId="0" borderId="257" xfId="0" applyFont="1" applyBorder="1" applyAlignment="1">
      <alignment horizontal="center" vertical="center" wrapText="1"/>
    </xf>
    <xf numFmtId="0" fontId="212" fillId="0" borderId="66" xfId="0" applyFont="1" applyBorder="1" applyAlignment="1" applyProtection="1">
      <alignment horizontal="center" vertical="center" wrapText="1"/>
      <protection locked="0"/>
    </xf>
    <xf numFmtId="0" fontId="212" fillId="0" borderId="68" xfId="0" applyFont="1" applyBorder="1" applyAlignment="1" applyProtection="1">
      <alignment horizontal="center" vertical="center" wrapText="1"/>
      <protection locked="0"/>
    </xf>
    <xf numFmtId="0" fontId="212" fillId="0" borderId="67" xfId="0" applyFont="1" applyBorder="1" applyAlignment="1" applyProtection="1">
      <alignment horizontal="center" vertical="center" wrapText="1"/>
      <protection locked="0"/>
    </xf>
    <xf numFmtId="0" fontId="145" fillId="0" borderId="66" xfId="0" applyFont="1" applyBorder="1" applyAlignment="1">
      <alignment horizontal="center" vertical="center" wrapText="1"/>
    </xf>
    <xf numFmtId="0" fontId="145" fillId="0" borderId="68" xfId="0" applyFont="1" applyBorder="1" applyAlignment="1">
      <alignment horizontal="center" vertical="center" wrapText="1"/>
    </xf>
    <xf numFmtId="0" fontId="145" fillId="0" borderId="67" xfId="0" applyFont="1" applyBorder="1" applyAlignment="1">
      <alignment horizontal="center" vertical="center" wrapText="1"/>
    </xf>
    <xf numFmtId="0" fontId="211" fillId="0" borderId="147" xfId="0" applyFont="1" applyBorder="1" applyAlignment="1" applyProtection="1">
      <alignment horizontal="center" vertical="center" wrapText="1"/>
      <protection locked="0"/>
    </xf>
    <xf numFmtId="0" fontId="211" fillId="0" borderId="146" xfId="0" applyFont="1" applyBorder="1" applyAlignment="1" applyProtection="1">
      <alignment horizontal="center" vertical="center" wrapText="1"/>
      <protection locked="0"/>
    </xf>
    <xf numFmtId="0" fontId="211" fillId="0" borderId="148" xfId="0" applyFont="1" applyBorder="1" applyAlignment="1" applyProtection="1">
      <alignment horizontal="center" vertical="center" wrapText="1"/>
      <protection locked="0"/>
    </xf>
    <xf numFmtId="0" fontId="102" fillId="6" borderId="22" xfId="0" applyFont="1" applyFill="1" applyBorder="1" applyAlignment="1">
      <alignment horizontal="center" vertical="center"/>
    </xf>
    <xf numFmtId="0" fontId="102" fillId="6" borderId="23" xfId="0" applyFont="1" applyFill="1" applyBorder="1" applyAlignment="1">
      <alignment horizontal="center" vertical="center"/>
    </xf>
    <xf numFmtId="0" fontId="104" fillId="7" borderId="22" xfId="0" applyFont="1" applyFill="1" applyBorder="1" applyAlignment="1">
      <alignment horizontal="center" vertical="center"/>
    </xf>
    <xf numFmtId="0" fontId="104" fillId="7" borderId="23" xfId="0" applyFont="1" applyFill="1" applyBorder="1" applyAlignment="1">
      <alignment horizontal="center" vertical="center"/>
    </xf>
    <xf numFmtId="0" fontId="104" fillId="7" borderId="24" xfId="0" applyFont="1" applyFill="1" applyBorder="1" applyAlignment="1">
      <alignment horizontal="center" vertical="center"/>
    </xf>
    <xf numFmtId="0" fontId="104" fillId="7" borderId="21" xfId="0" applyFont="1" applyFill="1" applyBorder="1" applyAlignment="1">
      <alignment horizontal="center" vertical="center"/>
    </xf>
    <xf numFmtId="0" fontId="104" fillId="7" borderId="144" xfId="0" applyFont="1" applyFill="1" applyBorder="1" applyAlignment="1">
      <alignment horizontal="center" vertical="center"/>
    </xf>
    <xf numFmtId="0" fontId="145" fillId="33" borderId="259" xfId="0" applyFont="1" applyFill="1" applyBorder="1" applyAlignment="1">
      <alignment horizontal="center" vertical="center" wrapText="1"/>
    </xf>
    <xf numFmtId="0" fontId="145" fillId="33" borderId="0" xfId="0" applyFont="1" applyFill="1" applyAlignment="1">
      <alignment horizontal="center" vertical="center" wrapText="1"/>
    </xf>
    <xf numFmtId="0" fontId="108" fillId="0" borderId="259" xfId="0" applyFont="1" applyBorder="1" applyAlignment="1">
      <alignment horizontal="center" vertical="center" wrapText="1"/>
    </xf>
    <xf numFmtId="0" fontId="108" fillId="0" borderId="0" xfId="0" applyFont="1" applyAlignment="1">
      <alignment horizontal="center" vertical="center" wrapText="1"/>
    </xf>
    <xf numFmtId="0" fontId="108" fillId="0" borderId="260" xfId="0" applyFont="1" applyBorder="1" applyAlignment="1">
      <alignment horizontal="center" vertical="center" wrapText="1"/>
    </xf>
    <xf numFmtId="0" fontId="145" fillId="33" borderId="147" xfId="0" applyFont="1" applyFill="1" applyBorder="1" applyAlignment="1">
      <alignment horizontal="center" vertical="center" wrapText="1"/>
    </xf>
    <xf numFmtId="0" fontId="145" fillId="33" borderId="146" xfId="0" applyFont="1" applyFill="1" applyBorder="1" applyAlignment="1">
      <alignment horizontal="center" vertical="center" wrapText="1"/>
    </xf>
    <xf numFmtId="0" fontId="145" fillId="33" borderId="148" xfId="0" applyFont="1" applyFill="1" applyBorder="1" applyAlignment="1">
      <alignment horizontal="center" vertical="center" wrapText="1"/>
    </xf>
    <xf numFmtId="0" fontId="145" fillId="33" borderId="260" xfId="0" applyFont="1" applyFill="1" applyBorder="1" applyAlignment="1">
      <alignment horizontal="center" vertical="center" wrapText="1"/>
    </xf>
    <xf numFmtId="0" fontId="213" fillId="0" borderId="66" xfId="0" applyFont="1" applyBorder="1" applyAlignment="1" applyProtection="1">
      <alignment horizontal="center" vertical="center" wrapText="1"/>
      <protection locked="0"/>
    </xf>
    <xf numFmtId="0" fontId="213" fillId="0" borderId="68" xfId="0" applyFont="1" applyBorder="1" applyAlignment="1" applyProtection="1">
      <alignment horizontal="center" vertical="center" wrapText="1"/>
      <protection locked="0"/>
    </xf>
    <xf numFmtId="0" fontId="213" fillId="0" borderId="67" xfId="0" applyFont="1" applyBorder="1" applyAlignment="1" applyProtection="1">
      <alignment horizontal="center" vertical="center" wrapText="1"/>
      <protection locked="0"/>
    </xf>
    <xf numFmtId="0" fontId="108" fillId="0" borderId="262" xfId="0" applyFont="1" applyBorder="1" applyAlignment="1">
      <alignment horizontal="center" vertical="center"/>
    </xf>
    <xf numFmtId="0" fontId="108" fillId="0" borderId="263" xfId="0" applyFont="1" applyBorder="1" applyAlignment="1">
      <alignment horizontal="center" vertical="center"/>
    </xf>
    <xf numFmtId="0" fontId="108" fillId="0" borderId="264" xfId="0" applyFont="1" applyBorder="1" applyAlignment="1">
      <alignment horizontal="center" vertical="center"/>
    </xf>
    <xf numFmtId="0" fontId="222" fillId="0" borderId="22" xfId="0" applyFont="1" applyBorder="1" applyAlignment="1">
      <alignment horizontal="center" vertical="center" wrapText="1"/>
    </xf>
    <xf numFmtId="0" fontId="222" fillId="0" borderId="23" xfId="0" applyFont="1" applyBorder="1" applyAlignment="1">
      <alignment horizontal="center" vertical="center" wrapText="1"/>
    </xf>
    <xf numFmtId="0" fontId="222" fillId="0" borderId="24" xfId="0" applyFont="1" applyBorder="1" applyAlignment="1">
      <alignment horizontal="center" vertical="center" wrapText="1"/>
    </xf>
    <xf numFmtId="0" fontId="223" fillId="0" borderId="22" xfId="0" applyFont="1" applyBorder="1" applyAlignment="1">
      <alignment horizontal="center" vertical="center" wrapText="1"/>
    </xf>
    <xf numFmtId="0" fontId="223" fillId="0" borderId="23" xfId="0" applyFont="1" applyBorder="1" applyAlignment="1">
      <alignment horizontal="center" vertical="center" wrapText="1"/>
    </xf>
    <xf numFmtId="0" fontId="223" fillId="0" borderId="24" xfId="0" applyFont="1" applyBorder="1" applyAlignment="1">
      <alignment horizontal="center" vertical="center" wrapText="1"/>
    </xf>
    <xf numFmtId="0" fontId="106" fillId="0" borderId="22" xfId="0" applyFont="1" applyBorder="1" applyAlignment="1">
      <alignment horizontal="center" vertical="center"/>
    </xf>
    <xf numFmtId="0" fontId="106" fillId="0" borderId="23" xfId="0" applyFont="1" applyBorder="1" applyAlignment="1">
      <alignment horizontal="center" vertical="center"/>
    </xf>
    <xf numFmtId="0" fontId="106" fillId="0" borderId="24" xfId="0" applyFont="1" applyBorder="1" applyAlignment="1">
      <alignment horizontal="center" vertical="center"/>
    </xf>
    <xf numFmtId="0" fontId="123" fillId="8" borderId="0" xfId="0" applyFont="1" applyFill="1" applyAlignment="1">
      <alignment horizontal="center" vertical="center" wrapText="1"/>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35" xfId="0" applyFont="1" applyBorder="1" applyAlignment="1">
      <alignment horizontal="center" vertical="center" wrapText="1"/>
    </xf>
    <xf numFmtId="0" fontId="195" fillId="0" borderId="42" xfId="0" applyFont="1" applyBorder="1" applyAlignment="1">
      <alignment horizontal="center" vertical="center" wrapText="1"/>
    </xf>
    <xf numFmtId="0" fontId="195" fillId="0" borderId="43" xfId="0" applyFont="1" applyBorder="1" applyAlignment="1">
      <alignment horizontal="center" vertical="center" wrapText="1"/>
    </xf>
    <xf numFmtId="0" fontId="195" fillId="0" borderId="13" xfId="0" applyFont="1" applyBorder="1" applyAlignment="1">
      <alignment horizontal="center" vertical="center" wrapText="1"/>
    </xf>
    <xf numFmtId="0" fontId="142" fillId="16" borderId="15" xfId="0" applyFont="1" applyFill="1" applyBorder="1" applyAlignment="1">
      <alignment horizontal="center" vertical="center" wrapText="1"/>
    </xf>
    <xf numFmtId="0" fontId="142" fillId="16" borderId="135" xfId="0" applyFont="1" applyFill="1" applyBorder="1" applyAlignment="1">
      <alignment horizontal="center" vertical="center" wrapText="1"/>
    </xf>
    <xf numFmtId="0" fontId="147" fillId="3" borderId="39" xfId="0" applyFont="1" applyFill="1" applyBorder="1" applyAlignment="1">
      <alignment horizontal="center" vertical="center" wrapText="1"/>
    </xf>
    <xf numFmtId="0" fontId="147" fillId="3" borderId="14" xfId="0" applyFont="1" applyFill="1" applyBorder="1" applyAlignment="1">
      <alignment horizontal="center" vertical="center" wrapText="1"/>
    </xf>
    <xf numFmtId="0" fontId="147" fillId="3" borderId="15" xfId="0" applyFont="1" applyFill="1" applyBorder="1" applyAlignment="1">
      <alignment horizontal="center" vertical="center" wrapText="1"/>
    </xf>
    <xf numFmtId="0" fontId="147" fillId="3" borderId="135" xfId="0" applyFont="1" applyFill="1" applyBorder="1" applyAlignment="1">
      <alignment horizontal="center" vertical="center" wrapText="1"/>
    </xf>
    <xf numFmtId="0" fontId="147" fillId="3" borderId="135" xfId="0" applyFont="1" applyFill="1" applyBorder="1" applyAlignment="1">
      <alignment horizontal="center" vertical="center"/>
    </xf>
    <xf numFmtId="0" fontId="131" fillId="0" borderId="124" xfId="0" applyFont="1" applyBorder="1" applyAlignment="1">
      <alignment horizontal="center" vertical="center" wrapText="1"/>
    </xf>
    <xf numFmtId="0" fontId="132" fillId="0" borderId="124" xfId="0" applyFont="1" applyBorder="1" applyAlignment="1">
      <alignment horizontal="center" vertical="center" wrapText="1"/>
    </xf>
    <xf numFmtId="0" fontId="225" fillId="3" borderId="55" xfId="0" applyFont="1" applyFill="1" applyBorder="1" applyAlignment="1">
      <alignment horizontal="center" vertical="center"/>
    </xf>
    <xf numFmtId="0" fontId="225" fillId="3" borderId="36" xfId="0" applyFont="1" applyFill="1" applyBorder="1" applyAlignment="1">
      <alignment horizontal="center" vertical="center"/>
    </xf>
    <xf numFmtId="0" fontId="225" fillId="3" borderId="37" xfId="0" applyFont="1" applyFill="1" applyBorder="1" applyAlignment="1">
      <alignment horizontal="center" vertical="center"/>
    </xf>
    <xf numFmtId="0" fontId="26" fillId="2" borderId="47" xfId="0" applyFont="1" applyFill="1" applyBorder="1" applyAlignment="1">
      <alignment horizontal="left" vertical="center"/>
    </xf>
    <xf numFmtId="0" fontId="26" fillId="2" borderId="56" xfId="0" applyFont="1" applyFill="1" applyBorder="1" applyAlignment="1">
      <alignment horizontal="left" vertical="center"/>
    </xf>
    <xf numFmtId="14" fontId="119" fillId="3" borderId="135" xfId="0" applyNumberFormat="1" applyFont="1" applyFill="1" applyBorder="1" applyAlignment="1" applyProtection="1">
      <alignment horizontal="center" vertical="center" wrapText="1"/>
      <protection locked="0"/>
    </xf>
    <xf numFmtId="14" fontId="119" fillId="16" borderId="135" xfId="0" applyNumberFormat="1" applyFont="1" applyFill="1" applyBorder="1" applyAlignment="1">
      <alignment horizontal="center" vertical="center" wrapText="1"/>
    </xf>
    <xf numFmtId="14" fontId="119" fillId="3" borderId="135" xfId="0" applyNumberFormat="1" applyFont="1" applyFill="1" applyBorder="1" applyAlignment="1" applyProtection="1">
      <alignment horizontal="center" wrapText="1"/>
      <protection locked="0"/>
    </xf>
    <xf numFmtId="0" fontId="186" fillId="4" borderId="31" xfId="0" applyFont="1" applyFill="1" applyBorder="1" applyAlignment="1">
      <alignment horizontal="center" vertical="center" wrapText="1"/>
    </xf>
    <xf numFmtId="0" fontId="186" fillId="4" borderId="28" xfId="0" applyFont="1" applyFill="1" applyBorder="1" applyAlignment="1">
      <alignment horizontal="center" vertical="center" wrapText="1"/>
    </xf>
    <xf numFmtId="0" fontId="186" fillId="4" borderId="34" xfId="0" applyFont="1" applyFill="1" applyBorder="1" applyAlignment="1">
      <alignment horizontal="center" vertical="center" wrapText="1"/>
    </xf>
    <xf numFmtId="0" fontId="186" fillId="4" borderId="26" xfId="0" applyFont="1" applyFill="1" applyBorder="1" applyAlignment="1">
      <alignment horizontal="center" vertical="center" wrapText="1"/>
    </xf>
    <xf numFmtId="0" fontId="225" fillId="3" borderId="47" xfId="0" applyFont="1" applyFill="1" applyBorder="1" applyAlignment="1">
      <alignment horizontal="center" vertical="center"/>
    </xf>
    <xf numFmtId="0" fontId="225" fillId="3" borderId="56" xfId="0" applyFont="1" applyFill="1" applyBorder="1" applyAlignment="1">
      <alignment horizontal="center" vertical="center"/>
    </xf>
    <xf numFmtId="0" fontId="225" fillId="3" borderId="85" xfId="0" applyFont="1" applyFill="1" applyBorder="1" applyAlignment="1">
      <alignment horizontal="center" vertical="center"/>
    </xf>
    <xf numFmtId="164" fontId="51" fillId="0" borderId="271" xfId="0" applyNumberFormat="1" applyFont="1" applyBorder="1" applyAlignment="1" applyProtection="1">
      <alignment horizontal="center" vertical="center"/>
      <protection locked="0"/>
    </xf>
    <xf numFmtId="164" fontId="51" fillId="0" borderId="272" xfId="0" applyNumberFormat="1" applyFont="1" applyBorder="1" applyAlignment="1" applyProtection="1">
      <alignment horizontal="center" vertical="center"/>
      <protection locked="0"/>
    </xf>
    <xf numFmtId="164" fontId="51" fillId="0" borderId="273" xfId="0" applyNumberFormat="1" applyFont="1" applyBorder="1" applyAlignment="1" applyProtection="1">
      <alignment horizontal="center" vertical="center"/>
      <protection locked="0"/>
    </xf>
    <xf numFmtId="0" fontId="175" fillId="0" borderId="124" xfId="0" applyFont="1" applyBorder="1" applyAlignment="1">
      <alignment horizontal="center" wrapText="1"/>
    </xf>
    <xf numFmtId="0" fontId="175" fillId="0" borderId="124" xfId="0" applyFont="1" applyBorder="1" applyAlignment="1">
      <alignment horizontal="center"/>
    </xf>
    <xf numFmtId="0" fontId="35" fillId="19" borderId="47" xfId="0" applyFont="1" applyFill="1" applyBorder="1" applyAlignment="1">
      <alignment horizontal="left" vertical="center"/>
    </xf>
    <xf numFmtId="0" fontId="35" fillId="19" borderId="56" xfId="0" applyFont="1" applyFill="1" applyBorder="1" applyAlignment="1">
      <alignment horizontal="left" vertical="center"/>
    </xf>
    <xf numFmtId="0" fontId="35" fillId="19" borderId="85" xfId="0" applyFont="1" applyFill="1" applyBorder="1" applyAlignment="1">
      <alignment horizontal="left" vertical="center"/>
    </xf>
    <xf numFmtId="0" fontId="25" fillId="2" borderId="56" xfId="0" applyFont="1" applyFill="1" applyBorder="1" applyAlignment="1">
      <alignment horizontal="center" vertical="center"/>
    </xf>
    <xf numFmtId="0" fontId="115" fillId="16" borderId="39" xfId="0" applyFont="1" applyFill="1" applyBorder="1" applyAlignment="1">
      <alignment horizontal="left" vertical="center"/>
    </xf>
    <xf numFmtId="0" fontId="115" fillId="16" borderId="14" xfId="0" applyFont="1" applyFill="1" applyBorder="1" applyAlignment="1">
      <alignment horizontal="left" vertical="center"/>
    </xf>
    <xf numFmtId="0" fontId="115" fillId="16" borderId="31" xfId="0" applyFont="1" applyFill="1" applyBorder="1" applyAlignment="1">
      <alignment horizontal="left" vertical="center"/>
    </xf>
    <xf numFmtId="0" fontId="115" fillId="16" borderId="28" xfId="0" applyFont="1" applyFill="1" applyBorder="1" applyAlignment="1">
      <alignment horizontal="left" vertical="center"/>
    </xf>
    <xf numFmtId="0" fontId="26" fillId="2" borderId="98" xfId="0" applyFont="1" applyFill="1" applyBorder="1" applyAlignment="1">
      <alignment horizontal="left"/>
    </xf>
    <xf numFmtId="0" fontId="26" fillId="2" borderId="84" xfId="0" applyFont="1" applyFill="1" applyBorder="1" applyAlignment="1">
      <alignment horizontal="left"/>
    </xf>
    <xf numFmtId="0" fontId="112" fillId="0" borderId="161" xfId="0" applyFont="1" applyBorder="1" applyAlignment="1">
      <alignment horizontal="center" vertical="center" wrapText="1"/>
    </xf>
    <xf numFmtId="0" fontId="112" fillId="0" borderId="163" xfId="0" applyFont="1" applyBorder="1" applyAlignment="1">
      <alignment horizontal="center" vertical="center" wrapText="1"/>
    </xf>
    <xf numFmtId="0" fontId="103" fillId="16" borderId="149" xfId="0" applyFont="1" applyFill="1" applyBorder="1" applyAlignment="1">
      <alignment horizontal="right" vertical="center" wrapText="1"/>
    </xf>
    <xf numFmtId="0" fontId="103" fillId="16" borderId="164" xfId="0" applyFont="1" applyFill="1" applyBorder="1" applyAlignment="1">
      <alignment horizontal="right" vertical="center" wrapText="1"/>
    </xf>
    <xf numFmtId="166" fontId="107" fillId="10" borderId="22" xfId="0" applyNumberFormat="1" applyFont="1" applyFill="1" applyBorder="1" applyAlignment="1">
      <alignment horizontal="center" vertical="center"/>
    </xf>
    <xf numFmtId="166" fontId="107" fillId="10" borderId="23" xfId="0" applyNumberFormat="1" applyFont="1" applyFill="1" applyBorder="1" applyAlignment="1">
      <alignment horizontal="center" vertical="center"/>
    </xf>
    <xf numFmtId="166" fontId="107" fillId="10" borderId="24" xfId="0" applyNumberFormat="1" applyFont="1" applyFill="1" applyBorder="1" applyAlignment="1">
      <alignment horizontal="center" vertical="center"/>
    </xf>
    <xf numFmtId="0" fontId="97" fillId="0" borderId="0" xfId="0" applyFont="1" applyAlignment="1">
      <alignment horizontal="center"/>
    </xf>
    <xf numFmtId="0" fontId="104" fillId="8" borderId="158" xfId="0" applyFont="1" applyFill="1" applyBorder="1" applyAlignment="1">
      <alignment horizontal="right" vertical="center" wrapText="1"/>
    </xf>
    <xf numFmtId="0" fontId="104" fillId="8" borderId="167" xfId="0" applyFont="1" applyFill="1" applyBorder="1" applyAlignment="1">
      <alignment horizontal="right" vertical="center" wrapText="1"/>
    </xf>
    <xf numFmtId="14" fontId="108" fillId="0" borderId="22" xfId="0" applyNumberFormat="1" applyFont="1" applyBorder="1" applyAlignment="1" applyProtection="1">
      <alignment horizontal="center" vertical="center"/>
      <protection locked="0"/>
    </xf>
    <xf numFmtId="14" fontId="108" fillId="0" borderId="23" xfId="0" applyNumberFormat="1" applyFont="1" applyBorder="1" applyAlignment="1" applyProtection="1">
      <alignment horizontal="center" vertical="center"/>
      <protection locked="0"/>
    </xf>
    <xf numFmtId="14" fontId="108" fillId="0" borderId="24" xfId="0" applyNumberFormat="1" applyFont="1" applyBorder="1" applyAlignment="1" applyProtection="1">
      <alignment horizontal="center" vertical="center"/>
      <protection locked="0"/>
    </xf>
    <xf numFmtId="0" fontId="107" fillId="8" borderId="168" xfId="0" applyFont="1" applyFill="1" applyBorder="1" applyAlignment="1">
      <alignment horizontal="right" vertical="center"/>
    </xf>
    <xf numFmtId="0" fontId="107" fillId="8" borderId="159" xfId="0" applyFont="1" applyFill="1" applyBorder="1" applyAlignment="1">
      <alignment horizontal="right" vertical="center"/>
    </xf>
    <xf numFmtId="0" fontId="107" fillId="8" borderId="167" xfId="0" applyFont="1" applyFill="1" applyBorder="1" applyAlignment="1">
      <alignment horizontal="right" vertical="center"/>
    </xf>
    <xf numFmtId="164" fontId="108" fillId="0" borderId="109" xfId="0" applyNumberFormat="1" applyFont="1" applyBorder="1" applyAlignment="1">
      <alignment horizontal="center" vertical="center"/>
    </xf>
    <xf numFmtId="164" fontId="108" fillId="0" borderId="21" xfId="0" applyNumberFormat="1" applyFont="1" applyBorder="1" applyAlignment="1">
      <alignment horizontal="center" vertical="center"/>
    </xf>
    <xf numFmtId="164" fontId="108" fillId="0" borderId="144" xfId="0" applyNumberFormat="1" applyFont="1" applyBorder="1" applyAlignment="1">
      <alignment horizontal="center" vertical="center"/>
    </xf>
    <xf numFmtId="0" fontId="114" fillId="0" borderId="171" xfId="0" applyFont="1" applyBorder="1" applyAlignment="1" applyProtection="1">
      <alignment horizontal="center" vertical="center" wrapText="1"/>
      <protection locked="0"/>
    </xf>
    <xf numFmtId="0" fontId="114" fillId="0" borderId="172" xfId="0" applyFont="1" applyBorder="1" applyAlignment="1" applyProtection="1">
      <alignment horizontal="center" vertical="center" wrapText="1"/>
      <protection locked="0"/>
    </xf>
    <xf numFmtId="0" fontId="114" fillId="0" borderId="173" xfId="0" applyFont="1" applyBorder="1" applyAlignment="1" applyProtection="1">
      <alignment horizontal="center" vertical="center" wrapText="1"/>
      <protection locked="0"/>
    </xf>
    <xf numFmtId="0" fontId="114" fillId="3" borderId="286" xfId="0" applyFont="1" applyFill="1" applyBorder="1" applyAlignment="1" applyProtection="1">
      <alignment horizontal="center" vertical="center" wrapText="1"/>
      <protection locked="0"/>
    </xf>
    <xf numFmtId="0" fontId="114" fillId="3" borderId="287" xfId="0" applyFont="1" applyFill="1" applyBorder="1" applyAlignment="1" applyProtection="1">
      <alignment horizontal="center" vertical="center" wrapText="1"/>
      <protection locked="0"/>
    </xf>
    <xf numFmtId="0" fontId="114" fillId="3" borderId="288" xfId="0" applyFont="1" applyFill="1" applyBorder="1" applyAlignment="1" applyProtection="1">
      <alignment horizontal="center" vertical="center" wrapText="1"/>
      <protection locked="0"/>
    </xf>
    <xf numFmtId="0" fontId="123" fillId="0" borderId="58" xfId="0" applyFont="1" applyBorder="1" applyAlignment="1">
      <alignment horizontal="center" vertical="center" wrapText="1"/>
    </xf>
    <xf numFmtId="0" fontId="123" fillId="0" borderId="0" xfId="0" applyFont="1" applyAlignment="1">
      <alignment horizontal="center" vertical="center" wrapText="1"/>
    </xf>
    <xf numFmtId="0" fontId="102" fillId="5" borderId="159" xfId="0" applyFont="1" applyFill="1" applyBorder="1" applyAlignment="1" applyProtection="1">
      <alignment horizontal="center" vertical="center" wrapText="1"/>
      <protection locked="0"/>
    </xf>
    <xf numFmtId="0" fontId="102" fillId="5" borderId="160" xfId="0" applyFont="1" applyFill="1" applyBorder="1" applyAlignment="1" applyProtection="1">
      <alignment horizontal="center" vertical="center" wrapText="1"/>
      <protection locked="0"/>
    </xf>
    <xf numFmtId="0" fontId="97" fillId="13" borderId="28" xfId="0" applyFont="1" applyFill="1" applyBorder="1" applyAlignment="1">
      <alignment horizontal="center" vertical="center" textRotation="255" wrapText="1"/>
    </xf>
    <xf numFmtId="0" fontId="97" fillId="13" borderId="25" xfId="0" applyFont="1" applyFill="1" applyBorder="1" applyAlignment="1">
      <alignment horizontal="center" vertical="center" textRotation="255" wrapText="1"/>
    </xf>
    <xf numFmtId="0" fontId="97" fillId="13" borderId="26" xfId="0" applyFont="1" applyFill="1" applyBorder="1" applyAlignment="1">
      <alignment horizontal="center" vertical="center" textRotation="255" wrapText="1"/>
    </xf>
    <xf numFmtId="0" fontId="186" fillId="4" borderId="0" xfId="0" applyFont="1" applyFill="1" applyAlignment="1">
      <alignment horizontal="center" vertical="center" wrapText="1"/>
    </xf>
    <xf numFmtId="0" fontId="186" fillId="4" borderId="25" xfId="0" applyFont="1" applyFill="1" applyBorder="1" applyAlignment="1">
      <alignment horizontal="center" vertical="center" wrapText="1"/>
    </xf>
    <xf numFmtId="14" fontId="108" fillId="3" borderId="284" xfId="0" applyNumberFormat="1" applyFont="1" applyFill="1" applyBorder="1" applyAlignment="1" applyProtection="1">
      <alignment horizontal="center" vertical="center"/>
      <protection locked="0"/>
    </xf>
    <xf numFmtId="14" fontId="108" fillId="3" borderId="226" xfId="0" applyNumberFormat="1" applyFont="1" applyFill="1" applyBorder="1" applyAlignment="1" applyProtection="1">
      <alignment horizontal="center" vertical="center"/>
      <protection locked="0"/>
    </xf>
    <xf numFmtId="14" fontId="108" fillId="3" borderId="285" xfId="0" applyNumberFormat="1" applyFont="1" applyFill="1" applyBorder="1" applyAlignment="1" applyProtection="1">
      <alignment horizontal="center" vertical="center"/>
      <protection locked="0"/>
    </xf>
    <xf numFmtId="0" fontId="102" fillId="6" borderId="57" xfId="0" applyFont="1" applyFill="1" applyBorder="1" applyAlignment="1">
      <alignment horizontal="center" vertical="center"/>
    </xf>
    <xf numFmtId="0" fontId="104" fillId="7" borderId="57" xfId="0" applyFont="1" applyFill="1" applyBorder="1" applyAlignment="1">
      <alignment horizontal="center" vertical="center"/>
    </xf>
    <xf numFmtId="0" fontId="104" fillId="7" borderId="0" xfId="0" applyFont="1" applyFill="1" applyAlignment="1">
      <alignment horizontal="center" vertical="center"/>
    </xf>
    <xf numFmtId="0" fontId="105" fillId="0" borderId="22" xfId="0" applyFont="1" applyBorder="1" applyAlignment="1">
      <alignment horizontal="center" vertical="center"/>
    </xf>
    <xf numFmtId="0" fontId="105" fillId="0" borderId="23" xfId="0" applyFont="1" applyBorder="1" applyAlignment="1">
      <alignment horizontal="center" vertical="center"/>
    </xf>
    <xf numFmtId="0" fontId="105" fillId="0" borderId="24" xfId="0" applyFont="1" applyBorder="1" applyAlignment="1">
      <alignment horizontal="center" vertical="center"/>
    </xf>
    <xf numFmtId="0" fontId="114" fillId="12" borderId="0" xfId="0" applyFont="1" applyFill="1" applyAlignment="1">
      <alignment horizontal="center" vertical="center" textRotation="255" wrapText="1"/>
    </xf>
    <xf numFmtId="0" fontId="114" fillId="12" borderId="34" xfId="0" applyFont="1" applyFill="1" applyBorder="1" applyAlignment="1">
      <alignment horizontal="center" vertical="center" textRotation="255" wrapText="1"/>
    </xf>
    <xf numFmtId="0" fontId="114" fillId="14" borderId="0" xfId="0" applyFont="1" applyFill="1" applyAlignment="1">
      <alignment horizontal="center" vertical="center" textRotation="255" wrapText="1"/>
    </xf>
    <xf numFmtId="0" fontId="114" fillId="14" borderId="34" xfId="0" applyFont="1" applyFill="1" applyBorder="1" applyAlignment="1">
      <alignment horizontal="center" vertical="center" textRotation="255" wrapText="1"/>
    </xf>
    <xf numFmtId="0" fontId="97" fillId="35" borderId="27" xfId="0" applyFont="1" applyFill="1" applyBorder="1" applyAlignment="1">
      <alignment horizontal="center" vertical="center"/>
    </xf>
    <xf numFmtId="0" fontId="97" fillId="35" borderId="0" xfId="0" applyFont="1" applyFill="1" applyAlignment="1">
      <alignment horizontal="center" vertical="center"/>
    </xf>
    <xf numFmtId="0" fontId="97" fillId="35" borderId="30" xfId="0" applyFont="1" applyFill="1" applyBorder="1" applyAlignment="1">
      <alignment horizontal="center" vertical="center"/>
    </xf>
    <xf numFmtId="0" fontId="97" fillId="35" borderId="34" xfId="0" applyFont="1" applyFill="1" applyBorder="1" applyAlignment="1">
      <alignment horizontal="center" vertical="center"/>
    </xf>
    <xf numFmtId="0" fontId="97" fillId="35" borderId="29" xfId="0" applyFont="1" applyFill="1" applyBorder="1" applyAlignment="1">
      <alignment horizontal="center" vertical="center"/>
    </xf>
    <xf numFmtId="0" fontId="146" fillId="3" borderId="135" xfId="0" applyFont="1" applyFill="1" applyBorder="1" applyAlignment="1">
      <alignment horizontal="center" vertical="center" wrapText="1"/>
    </xf>
    <xf numFmtId="0" fontId="146" fillId="3" borderId="135" xfId="0" applyFont="1" applyFill="1" applyBorder="1" applyAlignment="1">
      <alignment horizontal="center" vertical="center"/>
    </xf>
    <xf numFmtId="14" fontId="119" fillId="3" borderId="157" xfId="0" applyNumberFormat="1" applyFont="1" applyFill="1" applyBorder="1" applyAlignment="1" applyProtection="1">
      <alignment horizontal="center" vertical="center" wrapText="1"/>
      <protection locked="0"/>
    </xf>
    <xf numFmtId="14" fontId="119" fillId="3" borderId="15" xfId="0" applyNumberFormat="1" applyFont="1" applyFill="1" applyBorder="1" applyAlignment="1" applyProtection="1">
      <alignment horizontal="center" vertical="center" wrapText="1"/>
      <protection locked="0"/>
    </xf>
    <xf numFmtId="0" fontId="114" fillId="13" borderId="134" xfId="0" applyFont="1" applyFill="1" applyBorder="1" applyAlignment="1">
      <alignment horizontal="center" vertical="center" textRotation="255" wrapText="1"/>
    </xf>
    <xf numFmtId="0" fontId="114" fillId="13" borderId="117" xfId="0" applyFont="1" applyFill="1" applyBorder="1" applyAlignment="1">
      <alignment horizontal="center" vertical="center" textRotation="255" wrapText="1"/>
    </xf>
    <xf numFmtId="0" fontId="114" fillId="13" borderId="25" xfId="0" applyFont="1" applyFill="1" applyBorder="1" applyAlignment="1">
      <alignment horizontal="center" vertical="center" textRotation="255" wrapText="1"/>
    </xf>
    <xf numFmtId="0" fontId="114" fillId="13" borderId="26" xfId="0" applyFont="1" applyFill="1" applyBorder="1" applyAlignment="1">
      <alignment horizontal="center" vertical="center" textRotation="255" wrapText="1"/>
    </xf>
    <xf numFmtId="0" fontId="101" fillId="20" borderId="223" xfId="2" applyFont="1" applyFill="1" applyBorder="1" applyAlignment="1" applyProtection="1">
      <alignment horizontal="center" vertical="center" wrapText="1"/>
      <protection locked="0"/>
    </xf>
    <xf numFmtId="0" fontId="101" fillId="20" borderId="224" xfId="2" applyFont="1" applyFill="1" applyBorder="1" applyAlignment="1" applyProtection="1">
      <alignment horizontal="center" vertical="center" wrapText="1"/>
      <protection locked="0"/>
    </xf>
    <xf numFmtId="0" fontId="101" fillId="20" borderId="225" xfId="2" applyFont="1" applyFill="1" applyBorder="1" applyAlignment="1" applyProtection="1">
      <alignment horizontal="center" vertical="center" wrapText="1"/>
      <protection locked="0"/>
    </xf>
    <xf numFmtId="0" fontId="251" fillId="10" borderId="14" xfId="0" applyFont="1" applyFill="1" applyBorder="1" applyAlignment="1">
      <alignment horizontal="center" vertical="center" wrapText="1"/>
    </xf>
    <xf numFmtId="0" fontId="251" fillId="10" borderId="136" xfId="0" applyFont="1" applyFill="1" applyBorder="1" applyAlignment="1">
      <alignment horizontal="center" vertical="center" wrapText="1"/>
    </xf>
    <xf numFmtId="0" fontId="159" fillId="16" borderId="135" xfId="0" applyFont="1" applyFill="1" applyBorder="1" applyAlignment="1">
      <alignment horizontal="center" vertical="center" wrapText="1"/>
    </xf>
    <xf numFmtId="0" fontId="201" fillId="3" borderId="15" xfId="0" applyFont="1" applyFill="1" applyBorder="1" applyAlignment="1">
      <alignment horizontal="center" vertical="center" wrapText="1"/>
    </xf>
    <xf numFmtId="0" fontId="201" fillId="3" borderId="135" xfId="0" applyFont="1" applyFill="1" applyBorder="1" applyAlignment="1">
      <alignment horizontal="center" vertical="center" wrapText="1"/>
    </xf>
    <xf numFmtId="0" fontId="114" fillId="4" borderId="128" xfId="0" applyFont="1" applyFill="1" applyBorder="1" applyAlignment="1">
      <alignment horizontal="center" vertical="center"/>
    </xf>
    <xf numFmtId="0" fontId="114" fillId="4" borderId="129" xfId="0" applyFont="1" applyFill="1" applyBorder="1" applyAlignment="1">
      <alignment horizontal="center" vertical="center"/>
    </xf>
    <xf numFmtId="0" fontId="114" fillId="4" borderId="130" xfId="0" applyFont="1" applyFill="1" applyBorder="1" applyAlignment="1">
      <alignment horizontal="center" vertical="center"/>
    </xf>
    <xf numFmtId="0" fontId="113" fillId="18" borderId="161" xfId="0" applyFont="1" applyFill="1" applyBorder="1" applyAlignment="1">
      <alignment horizontal="center" vertical="center" wrapText="1"/>
    </xf>
    <xf numFmtId="0" fontId="113" fillId="18" borderId="0" xfId="0" applyFont="1" applyFill="1" applyAlignment="1">
      <alignment horizontal="center" vertical="center" wrapText="1"/>
    </xf>
    <xf numFmtId="0" fontId="113" fillId="18" borderId="169" xfId="0" applyFont="1" applyFill="1" applyBorder="1" applyAlignment="1">
      <alignment horizontal="center" vertical="center" wrapText="1"/>
    </xf>
    <xf numFmtId="0" fontId="113" fillId="10" borderId="163" xfId="0" applyFont="1" applyFill="1" applyBorder="1" applyAlignment="1">
      <alignment horizontal="center" vertical="center" wrapText="1"/>
    </xf>
    <xf numFmtId="0" fontId="113" fillId="10" borderId="124" xfId="0" applyFont="1" applyFill="1" applyBorder="1" applyAlignment="1">
      <alignment horizontal="center" vertical="center" wrapText="1"/>
    </xf>
    <xf numFmtId="0" fontId="113" fillId="10" borderId="170" xfId="0" applyFont="1" applyFill="1" applyBorder="1" applyAlignment="1">
      <alignment horizontal="center" vertical="center" wrapText="1"/>
    </xf>
    <xf numFmtId="164" fontId="176" fillId="0" borderId="72" xfId="0" applyNumberFormat="1" applyFont="1" applyBorder="1" applyAlignment="1">
      <alignment horizontal="center" vertical="center"/>
    </xf>
    <xf numFmtId="164" fontId="176" fillId="0" borderId="73" xfId="0" applyNumberFormat="1" applyFont="1" applyBorder="1" applyAlignment="1">
      <alignment horizontal="center" vertical="center"/>
    </xf>
    <xf numFmtId="164" fontId="176" fillId="0" borderId="74" xfId="0" applyNumberFormat="1" applyFont="1" applyBorder="1" applyAlignment="1">
      <alignment horizontal="center" vertical="center"/>
    </xf>
    <xf numFmtId="0" fontId="100" fillId="11" borderId="31" xfId="0" applyFont="1" applyFill="1" applyBorder="1" applyAlignment="1">
      <alignment horizontal="center" vertical="center" textRotation="255" wrapText="1"/>
    </xf>
    <xf numFmtId="0" fontId="100" fillId="11" borderId="0" xfId="0" applyFont="1" applyFill="1" applyAlignment="1">
      <alignment horizontal="center" vertical="center" textRotation="255" wrapText="1"/>
    </xf>
    <xf numFmtId="0" fontId="100" fillId="11" borderId="34" xfId="0" applyFont="1" applyFill="1" applyBorder="1" applyAlignment="1">
      <alignment horizontal="center" vertical="center" textRotation="255" wrapText="1"/>
    </xf>
    <xf numFmtId="0" fontId="114" fillId="4" borderId="125" xfId="0" applyFont="1" applyFill="1" applyBorder="1" applyAlignment="1">
      <alignment horizontal="center" vertical="center"/>
    </xf>
    <xf numFmtId="0" fontId="114" fillId="4" borderId="126" xfId="0" applyFont="1" applyFill="1" applyBorder="1" applyAlignment="1">
      <alignment horizontal="center" vertical="center"/>
    </xf>
    <xf numFmtId="0" fontId="114" fillId="4" borderId="127" xfId="0" applyFont="1" applyFill="1" applyBorder="1" applyAlignment="1">
      <alignment horizontal="center" vertical="center"/>
    </xf>
    <xf numFmtId="0" fontId="97" fillId="12" borderId="31" xfId="0" applyFont="1" applyFill="1" applyBorder="1" applyAlignment="1">
      <alignment horizontal="center" vertical="center" textRotation="255" wrapText="1"/>
    </xf>
    <xf numFmtId="0" fontId="97" fillId="12" borderId="0" xfId="0" applyFont="1" applyFill="1" applyAlignment="1">
      <alignment horizontal="center" vertical="center" textRotation="255" wrapText="1"/>
    </xf>
    <xf numFmtId="0" fontId="97" fillId="12" borderId="34" xfId="0" applyFont="1" applyFill="1" applyBorder="1" applyAlignment="1">
      <alignment horizontal="center" vertical="center" textRotation="255" wrapText="1"/>
    </xf>
    <xf numFmtId="0" fontId="97" fillId="14" borderId="31" xfId="0" applyFont="1" applyFill="1" applyBorder="1" applyAlignment="1">
      <alignment horizontal="center" vertical="center" textRotation="255" wrapText="1"/>
    </xf>
    <xf numFmtId="0" fontId="97" fillId="14" borderId="0" xfId="0" applyFont="1" applyFill="1" applyAlignment="1">
      <alignment horizontal="center" vertical="center" textRotation="255" wrapText="1"/>
    </xf>
    <xf numFmtId="0" fontId="97" fillId="14" borderId="34" xfId="0" applyFont="1" applyFill="1" applyBorder="1" applyAlignment="1">
      <alignment horizontal="center" vertical="center" textRotation="255" wrapText="1"/>
    </xf>
    <xf numFmtId="0" fontId="249" fillId="0" borderId="32" xfId="0" applyFont="1" applyBorder="1" applyAlignment="1" applyProtection="1">
      <alignment horizontal="left" vertical="center" wrapText="1"/>
      <protection locked="0"/>
    </xf>
    <xf numFmtId="0" fontId="127" fillId="0" borderId="59" xfId="0" applyFont="1" applyBorder="1" applyAlignment="1" applyProtection="1">
      <alignment horizontal="left" vertical="center" wrapText="1"/>
      <protection locked="0"/>
    </xf>
    <xf numFmtId="0" fontId="127" fillId="0" borderId="78" xfId="0" applyFont="1" applyBorder="1" applyAlignment="1" applyProtection="1">
      <alignment horizontal="left" vertical="center" wrapText="1"/>
      <protection locked="0"/>
    </xf>
    <xf numFmtId="0" fontId="114" fillId="4" borderId="131" xfId="0" applyFont="1" applyFill="1" applyBorder="1" applyAlignment="1">
      <alignment horizontal="center" vertical="center"/>
    </xf>
    <xf numFmtId="0" fontId="114" fillId="4" borderId="132" xfId="0" applyFont="1" applyFill="1" applyBorder="1" applyAlignment="1">
      <alignment horizontal="center" vertical="center"/>
    </xf>
    <xf numFmtId="0" fontId="114" fillId="4" borderId="133" xfId="0" applyFont="1" applyFill="1" applyBorder="1" applyAlignment="1">
      <alignment horizontal="center" vertical="center"/>
    </xf>
    <xf numFmtId="0" fontId="123" fillId="16" borderId="31" xfId="0" applyFont="1" applyFill="1" applyBorder="1" applyAlignment="1">
      <alignment horizontal="center" vertical="center" wrapText="1"/>
    </xf>
    <xf numFmtId="0" fontId="80" fillId="0" borderId="124" xfId="0" applyFont="1" applyBorder="1" applyAlignment="1">
      <alignment horizontal="center" vertical="center" wrapText="1"/>
    </xf>
    <xf numFmtId="0" fontId="80" fillId="0" borderId="124" xfId="0" applyFont="1" applyBorder="1" applyAlignment="1">
      <alignment horizontal="center" vertical="center"/>
    </xf>
    <xf numFmtId="0" fontId="137" fillId="24" borderId="29" xfId="0" applyFont="1" applyFill="1" applyBorder="1" applyAlignment="1">
      <alignment horizontal="center" vertical="center" wrapText="1"/>
    </xf>
    <xf numFmtId="0" fontId="137" fillId="24" borderId="0" xfId="0" applyFont="1" applyFill="1" applyAlignment="1">
      <alignment horizontal="center" vertical="center" wrapText="1"/>
    </xf>
    <xf numFmtId="0" fontId="124" fillId="10" borderId="27" xfId="0" applyFont="1" applyFill="1" applyBorder="1" applyAlignment="1">
      <alignment horizontal="center" vertical="center" wrapText="1"/>
    </xf>
    <xf numFmtId="0" fontId="124" fillId="10" borderId="31" xfId="0" applyFont="1" applyFill="1" applyBorder="1" applyAlignment="1">
      <alignment horizontal="center" vertical="center" wrapText="1"/>
    </xf>
    <xf numFmtId="0" fontId="124" fillId="10" borderId="29" xfId="0" applyFont="1" applyFill="1" applyBorder="1" applyAlignment="1">
      <alignment horizontal="center" vertical="center" wrapText="1"/>
    </xf>
    <xf numFmtId="0" fontId="124" fillId="10" borderId="0" xfId="0" applyFont="1" applyFill="1" applyAlignment="1">
      <alignment horizontal="center" vertical="center" wrapText="1"/>
    </xf>
    <xf numFmtId="0" fontId="120" fillId="34" borderId="0" xfId="0" applyFont="1" applyFill="1" applyAlignment="1">
      <alignment horizontal="center" vertical="center" wrapText="1"/>
    </xf>
    <xf numFmtId="0" fontId="211" fillId="16" borderId="27" xfId="0" applyFont="1" applyFill="1" applyBorder="1" applyAlignment="1">
      <alignment horizontal="left" vertical="center"/>
    </xf>
    <xf numFmtId="0" fontId="125" fillId="11" borderId="31" xfId="0" applyFont="1" applyFill="1" applyBorder="1" applyAlignment="1">
      <alignment horizontal="center" vertical="center" textRotation="255" wrapText="1"/>
    </xf>
    <xf numFmtId="0" fontId="125" fillId="11" borderId="34" xfId="0" applyFont="1" applyFill="1" applyBorder="1" applyAlignment="1">
      <alignment horizontal="center" vertical="center" textRotation="255" wrapText="1"/>
    </xf>
    <xf numFmtId="0" fontId="109" fillId="12" borderId="31" xfId="0" applyFont="1" applyFill="1" applyBorder="1" applyAlignment="1">
      <alignment horizontal="center" vertical="center" textRotation="255" wrapText="1"/>
    </xf>
    <xf numFmtId="0" fontId="109" fillId="12" borderId="34" xfId="0" applyFont="1" applyFill="1" applyBorder="1" applyAlignment="1">
      <alignment horizontal="center" vertical="center" textRotation="255" wrapText="1"/>
    </xf>
    <xf numFmtId="0" fontId="109" fillId="14" borderId="31" xfId="0" applyFont="1" applyFill="1" applyBorder="1" applyAlignment="1">
      <alignment horizontal="center" vertical="center" textRotation="255" wrapText="1"/>
    </xf>
    <xf numFmtId="0" fontId="109" fillId="14" borderId="34" xfId="0" applyFont="1" applyFill="1" applyBorder="1" applyAlignment="1">
      <alignment horizontal="center" vertical="center" textRotation="255" wrapText="1"/>
    </xf>
    <xf numFmtId="0" fontId="109" fillId="13" borderId="28" xfId="0" applyFont="1" applyFill="1" applyBorder="1" applyAlignment="1">
      <alignment horizontal="center" vertical="center" textRotation="255" wrapText="1"/>
    </xf>
    <xf numFmtId="0" fontId="109" fillId="13" borderId="26" xfId="0" applyFont="1" applyFill="1" applyBorder="1" applyAlignment="1">
      <alignment horizontal="center" vertical="center" textRotation="255" wrapText="1"/>
    </xf>
    <xf numFmtId="0" fontId="116" fillId="24" borderId="0" xfId="0" applyFont="1" applyFill="1" applyAlignment="1">
      <alignment horizontal="right" vertical="center"/>
    </xf>
    <xf numFmtId="0" fontId="102" fillId="11" borderId="0" xfId="0" applyFont="1" applyFill="1" applyAlignment="1">
      <alignment horizontal="right" vertical="center"/>
    </xf>
    <xf numFmtId="0" fontId="139" fillId="16" borderId="15" xfId="0" applyFont="1" applyFill="1" applyBorder="1" applyAlignment="1">
      <alignment horizontal="center" vertical="center" wrapText="1"/>
    </xf>
    <xf numFmtId="0" fontId="139" fillId="16" borderId="135" xfId="0" applyFont="1" applyFill="1" applyBorder="1" applyAlignment="1">
      <alignment horizontal="center" vertical="center" wrapText="1"/>
    </xf>
    <xf numFmtId="0" fontId="139" fillId="16" borderId="157" xfId="0" applyFont="1" applyFill="1" applyBorder="1" applyAlignment="1">
      <alignment horizontal="center" vertical="center" wrapText="1"/>
    </xf>
    <xf numFmtId="0" fontId="146" fillId="3" borderId="15" xfId="0" applyFont="1" applyFill="1" applyBorder="1" applyAlignment="1">
      <alignment horizontal="center" vertical="center" wrapText="1"/>
    </xf>
    <xf numFmtId="0" fontId="200" fillId="32" borderId="39" xfId="0" applyFont="1" applyFill="1" applyBorder="1" applyAlignment="1">
      <alignment horizontal="center" vertical="center" wrapText="1"/>
    </xf>
    <xf numFmtId="0" fontId="200" fillId="32" borderId="14" xfId="0" applyFont="1" applyFill="1" applyBorder="1" applyAlignment="1">
      <alignment horizontal="center" vertical="center" wrapText="1"/>
    </xf>
    <xf numFmtId="0" fontId="200" fillId="32" borderId="15" xfId="0" applyFont="1" applyFill="1" applyBorder="1" applyAlignment="1">
      <alignment horizontal="center" vertical="center" wrapText="1"/>
    </xf>
    <xf numFmtId="0" fontId="127" fillId="0" borderId="32" xfId="0" applyFont="1" applyBorder="1" applyAlignment="1" applyProtection="1">
      <alignment horizontal="left" vertical="center" wrapText="1"/>
      <protection locked="0"/>
    </xf>
    <xf numFmtId="0" fontId="118" fillId="24" borderId="31" xfId="0" applyFont="1" applyFill="1" applyBorder="1" applyAlignment="1">
      <alignment horizontal="center" vertical="center" wrapText="1"/>
    </xf>
    <xf numFmtId="0" fontId="114" fillId="3" borderId="168" xfId="0" applyFont="1" applyFill="1" applyBorder="1" applyAlignment="1">
      <alignment horizontal="right" vertical="center"/>
    </xf>
    <xf numFmtId="0" fontId="114" fillId="3" borderId="159" xfId="0" applyFont="1" applyFill="1" applyBorder="1" applyAlignment="1">
      <alignment horizontal="right" vertical="center"/>
    </xf>
    <xf numFmtId="0" fontId="114" fillId="3" borderId="167" xfId="0" applyFont="1" applyFill="1" applyBorder="1" applyAlignment="1">
      <alignment horizontal="right" vertical="center"/>
    </xf>
    <xf numFmtId="0" fontId="121" fillId="11" borderId="29" xfId="0" applyFont="1" applyFill="1" applyBorder="1" applyAlignment="1">
      <alignment horizontal="center" vertical="center" textRotation="255" wrapText="1"/>
    </xf>
    <xf numFmtId="0" fontId="121" fillId="11" borderId="30" xfId="0" applyFont="1" applyFill="1" applyBorder="1" applyAlignment="1">
      <alignment horizontal="center" vertical="center" textRotation="255" wrapText="1"/>
    </xf>
    <xf numFmtId="0" fontId="127" fillId="0" borderId="75" xfId="0" applyFont="1" applyBorder="1" applyAlignment="1" applyProtection="1">
      <alignment horizontal="left" vertical="center" wrapText="1"/>
      <protection locked="0"/>
    </xf>
    <xf numFmtId="0" fontId="127" fillId="0" borderId="76" xfId="0" applyFont="1" applyBorder="1" applyAlignment="1" applyProtection="1">
      <alignment horizontal="left" vertical="center" wrapText="1"/>
      <protection locked="0"/>
    </xf>
    <xf numFmtId="0" fontId="127" fillId="0" borderId="77" xfId="0" applyFont="1" applyBorder="1" applyAlignment="1" applyProtection="1">
      <alignment horizontal="left" vertical="center" wrapText="1"/>
      <protection locked="0"/>
    </xf>
    <xf numFmtId="0" fontId="233" fillId="0" borderId="137" xfId="0" applyFont="1" applyBorder="1" applyAlignment="1" applyProtection="1">
      <alignment horizontal="center" vertical="top" wrapText="1"/>
      <protection locked="0"/>
    </xf>
    <xf numFmtId="0" fontId="233" fillId="0" borderId="0" xfId="0" applyFont="1" applyAlignment="1" applyProtection="1">
      <alignment horizontal="center" vertical="top" wrapText="1"/>
      <protection locked="0"/>
    </xf>
    <xf numFmtId="0" fontId="233" fillId="0" borderId="138" xfId="0" applyFont="1" applyBorder="1" applyAlignment="1" applyProtection="1">
      <alignment horizontal="center" vertical="top" wrapText="1"/>
      <protection locked="0"/>
    </xf>
    <xf numFmtId="0" fontId="233" fillId="0" borderId="34" xfId="0" applyFont="1" applyBorder="1" applyAlignment="1" applyProtection="1">
      <alignment horizontal="center" vertical="top" wrapText="1"/>
      <protection locked="0"/>
    </xf>
    <xf numFmtId="0" fontId="203" fillId="24" borderId="22" xfId="0" applyFont="1" applyFill="1" applyBorder="1" applyAlignment="1">
      <alignment horizontal="center" vertical="center"/>
    </xf>
    <xf numFmtId="0" fontId="203" fillId="24" borderId="23" xfId="0" applyFont="1" applyFill="1" applyBorder="1" applyAlignment="1">
      <alignment horizontal="center" vertical="center"/>
    </xf>
    <xf numFmtId="0" fontId="203" fillId="24" borderId="292" xfId="0" applyFont="1" applyFill="1" applyBorder="1" applyAlignment="1">
      <alignment horizontal="center" vertical="center"/>
    </xf>
    <xf numFmtId="0" fontId="120" fillId="3" borderId="30" xfId="0" applyFont="1" applyFill="1" applyBorder="1" applyAlignment="1">
      <alignment horizontal="center" vertical="center"/>
    </xf>
    <xf numFmtId="0" fontId="120" fillId="3" borderId="34" xfId="0" applyFont="1" applyFill="1" applyBorder="1" applyAlignment="1">
      <alignment horizontal="center" vertical="center"/>
    </xf>
    <xf numFmtId="0" fontId="120" fillId="3" borderId="26" xfId="0" applyFont="1" applyFill="1" applyBorder="1" applyAlignment="1">
      <alignment horizontal="center" vertical="center"/>
    </xf>
    <xf numFmtId="0" fontId="107" fillId="0" borderId="155" xfId="0" applyFont="1" applyBorder="1" applyAlignment="1" applyProtection="1">
      <alignment horizontal="center" vertical="center" wrapText="1"/>
      <protection locked="0"/>
    </xf>
    <xf numFmtId="0" fontId="107" fillId="0" borderId="0" xfId="0" applyFont="1" applyAlignment="1" applyProtection="1">
      <alignment horizontal="center" vertical="center" wrapText="1"/>
      <protection locked="0"/>
    </xf>
    <xf numFmtId="0" fontId="107" fillId="0" borderId="162" xfId="0" applyFont="1" applyBorder="1" applyAlignment="1" applyProtection="1">
      <alignment horizontal="center" vertical="center" wrapText="1"/>
      <protection locked="0"/>
    </xf>
    <xf numFmtId="0" fontId="107" fillId="0" borderId="165"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107" fillId="0" borderId="166" xfId="0" applyFont="1" applyBorder="1" applyAlignment="1" applyProtection="1">
      <alignment horizontal="center" vertical="center" wrapText="1"/>
      <protection locked="0"/>
    </xf>
    <xf numFmtId="0" fontId="114" fillId="3" borderId="289" xfId="0" applyFont="1" applyFill="1" applyBorder="1" applyAlignment="1">
      <alignment horizontal="center" vertical="center"/>
    </xf>
    <xf numFmtId="0" fontId="114" fillId="3" borderId="290" xfId="0" applyFont="1" applyFill="1" applyBorder="1" applyAlignment="1">
      <alignment horizontal="center" vertical="center"/>
    </xf>
    <xf numFmtId="0" fontId="114" fillId="3" borderId="291" xfId="0" applyFont="1" applyFill="1" applyBorder="1" applyAlignment="1">
      <alignment horizontal="center" vertical="center"/>
    </xf>
    <xf numFmtId="0" fontId="124" fillId="35" borderId="27" xfId="0" applyFont="1" applyFill="1" applyBorder="1" applyAlignment="1">
      <alignment horizontal="center" vertical="center" wrapText="1"/>
    </xf>
    <xf numFmtId="0" fontId="124" fillId="35" borderId="31" xfId="0" applyFont="1" applyFill="1" applyBorder="1" applyAlignment="1">
      <alignment horizontal="center" vertical="center" wrapText="1"/>
    </xf>
    <xf numFmtId="0" fontId="124" fillId="35" borderId="28" xfId="0" applyFont="1" applyFill="1" applyBorder="1" applyAlignment="1">
      <alignment horizontal="center" vertical="center" wrapText="1"/>
    </xf>
    <xf numFmtId="0" fontId="124" fillId="35" borderId="29" xfId="0" applyFont="1" applyFill="1" applyBorder="1" applyAlignment="1">
      <alignment horizontal="center" vertical="center" wrapText="1"/>
    </xf>
    <xf numFmtId="0" fontId="124" fillId="35" borderId="0" xfId="0" applyFont="1" applyFill="1" applyAlignment="1">
      <alignment horizontal="center" vertical="center" wrapText="1"/>
    </xf>
    <xf numFmtId="0" fontId="124" fillId="35" borderId="25" xfId="0" applyFont="1" applyFill="1" applyBorder="1" applyAlignment="1">
      <alignment horizontal="center" vertical="center" wrapText="1"/>
    </xf>
    <xf numFmtId="0" fontId="118" fillId="24" borderId="66" xfId="0" applyFont="1" applyFill="1" applyBorder="1" applyAlignment="1">
      <alignment horizontal="center" vertical="center"/>
    </xf>
    <xf numFmtId="0" fontId="118" fillId="24" borderId="68" xfId="0" applyFont="1" applyFill="1" applyBorder="1" applyAlignment="1">
      <alignment horizontal="center" vertical="center"/>
    </xf>
    <xf numFmtId="0" fontId="118" fillId="24" borderId="67" xfId="0" applyFont="1" applyFill="1" applyBorder="1" applyAlignment="1">
      <alignment horizontal="center" vertical="center"/>
    </xf>
    <xf numFmtId="0" fontId="98" fillId="13" borderId="0" xfId="0" applyFont="1" applyFill="1" applyAlignment="1">
      <alignment horizontal="center" vertical="center"/>
    </xf>
    <xf numFmtId="0" fontId="143" fillId="22" borderId="22" xfId="0" applyFont="1" applyFill="1" applyBorder="1" applyAlignment="1">
      <alignment horizontal="left" vertical="center"/>
    </xf>
    <xf numFmtId="0" fontId="143" fillId="22" borderId="23" xfId="0" applyFont="1" applyFill="1" applyBorder="1" applyAlignment="1">
      <alignment horizontal="left" vertical="center"/>
    </xf>
    <xf numFmtId="0" fontId="143" fillId="22" borderId="24" xfId="0" applyFont="1" applyFill="1" applyBorder="1" applyAlignment="1">
      <alignment horizontal="left" vertical="center"/>
    </xf>
    <xf numFmtId="0" fontId="200" fillId="24" borderId="14" xfId="0" applyFont="1" applyFill="1" applyBorder="1" applyAlignment="1">
      <alignment horizontal="center" vertical="center" wrapText="1"/>
    </xf>
    <xf numFmtId="0" fontId="247" fillId="14" borderId="0" xfId="0" applyFont="1" applyFill="1" applyAlignment="1">
      <alignment horizontal="center" vertical="center" wrapText="1"/>
    </xf>
    <xf numFmtId="0" fontId="247" fillId="14" borderId="0" xfId="0" applyFont="1" applyFill="1" applyAlignment="1">
      <alignment horizontal="center" vertical="center"/>
    </xf>
    <xf numFmtId="0" fontId="244" fillId="0" borderId="0" xfId="0" applyFont="1" applyAlignment="1">
      <alignment horizontal="center" vertical="center" wrapText="1"/>
    </xf>
    <xf numFmtId="0" fontId="143" fillId="22" borderId="69" xfId="0" applyFont="1" applyFill="1" applyBorder="1" applyAlignment="1">
      <alignment horizontal="left" vertical="center"/>
    </xf>
    <xf numFmtId="0" fontId="143" fillId="22" borderId="70" xfId="0" applyFont="1" applyFill="1" applyBorder="1" applyAlignment="1">
      <alignment horizontal="left" vertical="center"/>
    </xf>
    <xf numFmtId="0" fontId="143" fillId="22" borderId="71" xfId="0" applyFont="1" applyFill="1" applyBorder="1" applyAlignment="1">
      <alignment horizontal="left" vertical="center"/>
    </xf>
    <xf numFmtId="0" fontId="117" fillId="9" borderId="31" xfId="0" applyFont="1" applyFill="1" applyBorder="1" applyAlignment="1">
      <alignment horizontal="center" vertical="center"/>
    </xf>
    <xf numFmtId="0" fontId="117" fillId="9" borderId="14" xfId="0" applyFont="1" applyFill="1" applyBorder="1" applyAlignment="1">
      <alignment horizontal="center" vertical="center"/>
    </xf>
    <xf numFmtId="0" fontId="117" fillId="9" borderId="15" xfId="0" applyFont="1" applyFill="1" applyBorder="1" applyAlignment="1">
      <alignment horizontal="center" vertical="center"/>
    </xf>
    <xf numFmtId="0" fontId="118" fillId="30" borderId="30" xfId="0" applyFont="1" applyFill="1" applyBorder="1" applyAlignment="1">
      <alignment horizontal="center" vertical="center" wrapText="1"/>
    </xf>
    <xf numFmtId="0" fontId="118" fillId="30" borderId="34" xfId="0" applyFont="1" applyFill="1" applyBorder="1" applyAlignment="1">
      <alignment horizontal="center" vertical="center" wrapText="1"/>
    </xf>
    <xf numFmtId="0" fontId="118" fillId="30" borderId="156" xfId="0" applyFont="1" applyFill="1" applyBorder="1" applyAlignment="1">
      <alignment horizontal="center" vertical="center" wrapText="1"/>
    </xf>
    <xf numFmtId="0" fontId="242" fillId="0" borderId="257" xfId="0" applyFont="1" applyBorder="1" applyAlignment="1">
      <alignment horizontal="center" vertical="center" wrapText="1"/>
    </xf>
    <xf numFmtId="0" fontId="110" fillId="0" borderId="58" xfId="0" applyFont="1" applyBorder="1" applyAlignment="1">
      <alignment horizontal="center" vertical="center" wrapText="1"/>
    </xf>
    <xf numFmtId="0" fontId="110" fillId="0" borderId="0" xfId="0" applyFont="1" applyAlignment="1">
      <alignment horizontal="center" vertical="center" wrapText="1"/>
    </xf>
    <xf numFmtId="0" fontId="245" fillId="22" borderId="69" xfId="0" applyFont="1" applyFill="1" applyBorder="1" applyAlignment="1">
      <alignment horizontal="left" vertical="center"/>
    </xf>
    <xf numFmtId="0" fontId="128" fillId="0" borderId="137" xfId="0" applyFont="1" applyBorder="1" applyAlignment="1" applyProtection="1">
      <alignment horizontal="center" vertical="top" wrapText="1"/>
      <protection locked="0"/>
    </xf>
    <xf numFmtId="0" fontId="128" fillId="0" borderId="0" xfId="0" applyFont="1" applyAlignment="1" applyProtection="1">
      <alignment horizontal="center" vertical="top" wrapText="1"/>
      <protection locked="0"/>
    </xf>
    <xf numFmtId="0" fontId="128" fillId="0" borderId="138" xfId="0" applyFont="1" applyBorder="1" applyAlignment="1" applyProtection="1">
      <alignment horizontal="center" vertical="top" wrapText="1"/>
      <protection locked="0"/>
    </xf>
    <xf numFmtId="0" fontId="128" fillId="0" borderId="34" xfId="0" applyFont="1" applyBorder="1" applyAlignment="1" applyProtection="1">
      <alignment horizontal="center" vertical="top" wrapText="1"/>
      <protection locked="0"/>
    </xf>
    <xf numFmtId="0" fontId="243" fillId="0" borderId="257" xfId="0" applyFont="1" applyBorder="1" applyAlignment="1">
      <alignment horizontal="center" vertical="center" wrapText="1"/>
    </xf>
    <xf numFmtId="0" fontId="245" fillId="22" borderId="22" xfId="0" applyFont="1" applyFill="1" applyBorder="1" applyAlignment="1">
      <alignment horizontal="left" vertical="center"/>
    </xf>
    <xf numFmtId="0" fontId="8" fillId="0" borderId="109" xfId="0" applyFont="1" applyBorder="1" applyAlignment="1" applyProtection="1">
      <alignment horizontal="center" vertical="center" wrapText="1"/>
      <protection locked="0"/>
    </xf>
    <xf numFmtId="0" fontId="214" fillId="0" borderId="0" xfId="0" applyFont="1" applyAlignment="1">
      <alignment horizontal="right" wrapText="1"/>
    </xf>
    <xf numFmtId="0" fontId="214" fillId="0" borderId="338" xfId="0" applyFont="1" applyBorder="1" applyAlignment="1">
      <alignment horizontal="right" wrapText="1"/>
    </xf>
    <xf numFmtId="166" fontId="215" fillId="40" borderId="340" xfId="0" applyNumberFormat="1" applyFont="1" applyFill="1" applyBorder="1" applyAlignment="1">
      <alignment horizontal="center" vertical="center"/>
    </xf>
    <xf numFmtId="166" fontId="215" fillId="40" borderId="23" xfId="0" applyNumberFormat="1" applyFont="1" applyFill="1" applyBorder="1" applyAlignment="1">
      <alignment horizontal="center" vertical="center"/>
    </xf>
    <xf numFmtId="166" fontId="215" fillId="40" borderId="339" xfId="0" applyNumberFormat="1" applyFont="1" applyFill="1" applyBorder="1" applyAlignment="1">
      <alignment horizontal="center" vertical="center"/>
    </xf>
    <xf numFmtId="0" fontId="110" fillId="0" borderId="349" xfId="0" applyFont="1" applyBorder="1" applyAlignment="1">
      <alignment horizontal="center" vertical="center" wrapText="1"/>
    </xf>
    <xf numFmtId="0" fontId="6" fillId="0" borderId="109" xfId="0" applyFont="1" applyBorder="1" applyAlignment="1" applyProtection="1">
      <alignment horizontal="center" vertical="center" wrapText="1"/>
      <protection locked="0"/>
    </xf>
  </cellXfs>
  <cellStyles count="4">
    <cellStyle name="Lien hypertexte" xfId="2" builtinId="8"/>
    <cellStyle name="Normal" xfId="0" builtinId="0"/>
    <cellStyle name="Pourcentage" xfId="3" builtinId="5"/>
    <cellStyle name="Titre" xfId="1" builtinId="15"/>
  </cellStyles>
  <dxfs count="874">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theme="6"/>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b/>
        <i val="0"/>
        <color theme="0"/>
      </font>
      <fill>
        <patternFill>
          <bgColor rgb="FFFF0000"/>
        </patternFill>
      </fill>
    </dxf>
    <dxf>
      <font>
        <b/>
        <i val="0"/>
        <color theme="1"/>
      </font>
      <fill>
        <patternFill>
          <bgColor theme="9"/>
        </patternFill>
      </fill>
    </dxf>
    <dxf>
      <font>
        <b/>
        <i val="0"/>
        <color theme="1"/>
      </font>
      <fill>
        <patternFill>
          <bgColor rgb="FFFFFF00"/>
        </patternFill>
      </fill>
    </dxf>
    <dxf>
      <font>
        <color rgb="FFFFDAD1"/>
      </font>
      <fill>
        <patternFill>
          <bgColor rgb="FFFFDAD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theme="6"/>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b/>
        <i val="0"/>
        <color theme="0"/>
      </font>
      <fill>
        <patternFill>
          <bgColor rgb="FFFF0000"/>
        </patternFill>
      </fill>
    </dxf>
    <dxf>
      <font>
        <b/>
        <i val="0"/>
        <color theme="1"/>
      </font>
      <fill>
        <patternFill>
          <bgColor theme="9"/>
        </patternFill>
      </fill>
    </dxf>
    <dxf>
      <font>
        <b/>
        <i val="0"/>
        <color theme="1"/>
      </font>
      <fill>
        <patternFill>
          <bgColor rgb="FFFFFF00"/>
        </patternFill>
      </fill>
    </dxf>
    <dxf>
      <font>
        <color rgb="FFFFDAD1"/>
      </font>
      <fill>
        <patternFill>
          <bgColor rgb="FFFFDAD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color rgb="FFFF0000"/>
      </font>
      <fill>
        <patternFill>
          <bgColor theme="9"/>
        </patternFill>
      </fill>
    </dxf>
    <dxf>
      <font>
        <b/>
        <i val="0"/>
        <color theme="0"/>
      </font>
      <fill>
        <patternFill>
          <bgColor rgb="FFFF0000"/>
        </patternFill>
      </fill>
    </dxf>
    <dxf>
      <font>
        <color rgb="FFFFDAD1"/>
      </font>
      <fill>
        <patternFill>
          <bgColor rgb="FFFFDAD1"/>
        </patternFill>
      </fill>
    </dxf>
    <dxf>
      <font>
        <b/>
        <i val="0"/>
        <color rgb="FFFF0000"/>
      </font>
      <fill>
        <patternFill>
          <bgColor theme="6"/>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theme="6"/>
        </patternFill>
      </fill>
    </dxf>
    <dxf>
      <font>
        <b/>
        <i val="0"/>
        <color rgb="FFFF0000"/>
      </font>
      <fill>
        <patternFill>
          <bgColor theme="9"/>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color rgb="FFFFDAD1"/>
      </font>
      <fill>
        <patternFill>
          <bgColor rgb="FFFFDAD1"/>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6"/>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theme="9"/>
        </patternFill>
      </fill>
    </dxf>
    <dxf>
      <font>
        <color rgb="FFFFDAD1"/>
      </font>
      <fill>
        <patternFill>
          <bgColor rgb="FFFFDAD1"/>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theme="9"/>
        </patternFill>
      </fill>
    </dxf>
    <dxf>
      <font>
        <color rgb="FFFFDAD1"/>
      </font>
      <fill>
        <patternFill>
          <bgColor rgb="FFFFDAD1"/>
        </patternFill>
      </fill>
    </dxf>
    <dxf>
      <font>
        <b/>
        <i val="0"/>
        <color rgb="FFFF0000"/>
      </font>
      <fill>
        <patternFill>
          <bgColor theme="9"/>
        </patternFill>
      </fill>
    </dxf>
    <dxf>
      <font>
        <b/>
        <i val="0"/>
        <color theme="0"/>
      </font>
      <fill>
        <patternFill>
          <bgColor rgb="FFFF0000"/>
        </patternFill>
      </fill>
    </dxf>
    <dxf>
      <font>
        <b/>
        <i val="0"/>
        <color rgb="FFFF0000"/>
      </font>
      <fill>
        <patternFill>
          <bgColor theme="6"/>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b/>
        <i val="0"/>
        <color rgb="FFFF0000"/>
      </font>
      <fill>
        <patternFill>
          <bgColor theme="9"/>
        </patternFill>
      </fill>
    </dxf>
    <dxf>
      <font>
        <color rgb="FFFFDAD1"/>
      </font>
      <fill>
        <patternFill>
          <bgColor rgb="FFFFDAD1"/>
        </patternFill>
      </fill>
    </dxf>
    <dxf>
      <font>
        <b/>
        <i val="0"/>
        <color rgb="FFFF0000"/>
      </font>
      <fill>
        <patternFill>
          <bgColor theme="6"/>
        </patternFill>
      </fill>
    </dxf>
    <dxf>
      <font>
        <color rgb="FFFFDAD1"/>
      </font>
      <fill>
        <patternFill>
          <bgColor rgb="FFFFDAD1"/>
        </patternFill>
      </fill>
    </dxf>
    <dxf>
      <font>
        <b/>
        <i val="0"/>
        <color theme="1"/>
      </font>
      <fill>
        <patternFill>
          <bgColor rgb="FFFFFF00"/>
        </patternFill>
      </fill>
    </dxf>
    <dxf>
      <font>
        <b/>
        <i val="0"/>
        <color theme="1"/>
      </font>
      <fill>
        <patternFill>
          <bgColor theme="9"/>
        </patternFill>
      </fill>
    </dxf>
    <dxf>
      <font>
        <b/>
        <i val="0"/>
        <color theme="0"/>
      </font>
      <fill>
        <patternFill>
          <bgColor rgb="FFFF0000"/>
        </patternFill>
      </fill>
    </dxf>
    <dxf>
      <font>
        <b/>
        <i val="0"/>
        <color rgb="FFFF0000"/>
      </font>
      <fill>
        <patternFill>
          <bgColor theme="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5700"/>
      </font>
      <fill>
        <patternFill>
          <bgColor rgb="FFFFC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C000"/>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C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s>
  <tableStyles count="0" defaultTableStyle="TableStyleMedium2" defaultPivotStyle="PivotStyleLight16"/>
  <colors>
    <mruColors>
      <color rgb="FFFFDA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37</xdr:col>
      <xdr:colOff>99483</xdr:colOff>
      <xdr:row>12</xdr:row>
      <xdr:rowOff>23284</xdr:rowOff>
    </xdr:from>
    <xdr:to>
      <xdr:col>44</xdr:col>
      <xdr:colOff>127000</xdr:colOff>
      <xdr:row>17</xdr:row>
      <xdr:rowOff>282222</xdr:rowOff>
    </xdr:to>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18596798" y="4268377"/>
          <a:ext cx="3402424" cy="3022364"/>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solidFill>
                <a:srgbClr val="FF0000"/>
              </a:solidFill>
            </a:rPr>
            <a:t>ATTENTION</a:t>
          </a:r>
          <a:r>
            <a:rPr lang="fr-FR" sz="1400" baseline="0"/>
            <a:t> : préciser dans la colonne "Commentaires/Observations", tous les cas particuliers (absentéïsme, élève positionné, rupture de contrat, démission, etc.) ; </a:t>
          </a:r>
        </a:p>
        <a:p>
          <a:pPr algn="ctr"/>
          <a:endParaRPr lang="fr-FR" sz="1400" baseline="0"/>
        </a:p>
        <a:p>
          <a:pPr algn="ctr"/>
          <a:r>
            <a:rPr lang="fr-FR" sz="1400" baseline="0"/>
            <a:t>Si un élève est démissionnaire OU un apprenti en rupture de contrat, laisser uniquement son nom (</a:t>
          </a:r>
          <a:r>
            <a:rPr lang="fr-FR" sz="1400" b="1" u="sng" baseline="0">
              <a:solidFill>
                <a:srgbClr val="FF0000"/>
              </a:solidFill>
            </a:rPr>
            <a:t>pas les notes</a:t>
          </a:r>
          <a:r>
            <a:rPr lang="fr-FR" sz="1400" baseline="0"/>
            <a:t>) dans le tableau (=&gt; enlever les notes dans l'onglet candidat) et inscrire "démission" OU "rupture" dans la colonne "Commentaires/observations" à droite du tableau </a:t>
          </a:r>
        </a:p>
        <a:p>
          <a:endParaRPr lang="fr-FR" sz="1400" baseline="0"/>
        </a:p>
      </xdr:txBody>
    </xdr:sp>
    <xdr:clientData/>
  </xdr:twoCellAnchor>
  <xdr:twoCellAnchor>
    <xdr:from>
      <xdr:col>2</xdr:col>
      <xdr:colOff>241300</xdr:colOff>
      <xdr:row>28</xdr:row>
      <xdr:rowOff>11759</xdr:rowOff>
    </xdr:from>
    <xdr:to>
      <xdr:col>2</xdr:col>
      <xdr:colOff>693796</xdr:colOff>
      <xdr:row>35</xdr:row>
      <xdr:rowOff>191655</xdr:rowOff>
    </xdr:to>
    <xdr:sp macro="" textlink="">
      <xdr:nvSpPr>
        <xdr:cNvPr id="12" name="Accolade ouvrante 11">
          <a:extLst>
            <a:ext uri="{FF2B5EF4-FFF2-40B4-BE49-F238E27FC236}">
              <a16:creationId xmlns:a16="http://schemas.microsoft.com/office/drawing/2014/main" id="{00000000-0008-0000-0000-00000C000000}"/>
            </a:ext>
          </a:extLst>
        </xdr:cNvPr>
        <xdr:cNvSpPr/>
      </xdr:nvSpPr>
      <xdr:spPr>
        <a:xfrm>
          <a:off x="2193337" y="11712222"/>
          <a:ext cx="452496" cy="1861470"/>
        </a:xfrm>
        <a:prstGeom prst="leftBrace">
          <a:avLst/>
        </a:prstGeom>
        <a:ln w="38100"/>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fr-FR"/>
        </a:p>
      </xdr:txBody>
    </xdr:sp>
    <xdr:clientData/>
  </xdr:twoCellAnchor>
  <xdr:twoCellAnchor>
    <xdr:from>
      <xdr:col>1</xdr:col>
      <xdr:colOff>678873</xdr:colOff>
      <xdr:row>31</xdr:row>
      <xdr:rowOff>12700</xdr:rowOff>
    </xdr:from>
    <xdr:to>
      <xdr:col>2</xdr:col>
      <xdr:colOff>177800</xdr:colOff>
      <xdr:row>33</xdr:row>
      <xdr:rowOff>98137</xdr:rowOff>
    </xdr:to>
    <xdr:sp macro="" textlink="">
      <xdr:nvSpPr>
        <xdr:cNvPr id="16" name="ZoneTexte 15">
          <a:extLst>
            <a:ext uri="{FF2B5EF4-FFF2-40B4-BE49-F238E27FC236}">
              <a16:creationId xmlns:a16="http://schemas.microsoft.com/office/drawing/2014/main" id="{00000000-0008-0000-0000-000010000000}"/>
            </a:ext>
          </a:extLst>
        </xdr:cNvPr>
        <xdr:cNvSpPr txBox="1"/>
      </xdr:nvSpPr>
      <xdr:spPr>
        <a:xfrm>
          <a:off x="1237673" y="8026400"/>
          <a:ext cx="1175327" cy="618837"/>
        </a:xfrm>
        <a:prstGeom prst="rect">
          <a:avLst/>
        </a:prstGeom>
        <a:solidFill>
          <a:schemeClr val="tx2">
            <a:lumMod val="20000"/>
            <a:lumOff val="80000"/>
            <a:alpha val="68000"/>
          </a:schemeClr>
        </a:solidFill>
        <a:ln w="34925" cmpd="sng">
          <a:solidFill>
            <a:schemeClr val="lt1">
              <a:shade val="50000"/>
              <a:alpha val="85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lang="fr-FR" sz="1800" b="1">
              <a:solidFill>
                <a:srgbClr val="FF0000"/>
              </a:solidFill>
            </a:rPr>
            <a:t>SYNTHĖSE</a:t>
          </a:r>
        </a:p>
      </xdr:txBody>
    </xdr:sp>
    <xdr:clientData/>
  </xdr:twoCellAnchor>
  <xdr:twoCellAnchor editAs="oneCell">
    <xdr:from>
      <xdr:col>31</xdr:col>
      <xdr:colOff>230984</xdr:colOff>
      <xdr:row>2</xdr:row>
      <xdr:rowOff>155825</xdr:rowOff>
    </xdr:from>
    <xdr:to>
      <xdr:col>34</xdr:col>
      <xdr:colOff>626811</xdr:colOff>
      <xdr:row>6</xdr:row>
      <xdr:rowOff>259744</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1284" y="651125"/>
          <a:ext cx="1907127" cy="1221519"/>
        </a:xfrm>
        <a:prstGeom prst="rect">
          <a:avLst/>
        </a:prstGeom>
      </xdr:spPr>
    </xdr:pic>
    <xdr:clientData/>
  </xdr:twoCellAnchor>
  <xdr:twoCellAnchor editAs="oneCell">
    <xdr:from>
      <xdr:col>15</xdr:col>
      <xdr:colOff>399344</xdr:colOff>
      <xdr:row>28</xdr:row>
      <xdr:rowOff>91858</xdr:rowOff>
    </xdr:from>
    <xdr:to>
      <xdr:col>17</xdr:col>
      <xdr:colOff>389466</xdr:colOff>
      <xdr:row>34</xdr:row>
      <xdr:rowOff>53245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114807" y="11698247"/>
          <a:ext cx="1152878" cy="1372498"/>
        </a:xfrm>
        <a:prstGeom prst="rect">
          <a:avLst/>
        </a:prstGeom>
      </xdr:spPr>
    </xdr:pic>
    <xdr:clientData/>
  </xdr:twoCellAnchor>
  <xdr:twoCellAnchor editAs="oneCell">
    <xdr:from>
      <xdr:col>1</xdr:col>
      <xdr:colOff>430486</xdr:colOff>
      <xdr:row>0</xdr:row>
      <xdr:rowOff>50801</xdr:rowOff>
    </xdr:from>
    <xdr:to>
      <xdr:col>2</xdr:col>
      <xdr:colOff>457200</xdr:colOff>
      <xdr:row>7</xdr:row>
      <xdr:rowOff>18884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040086" y="50801"/>
          <a:ext cx="1804714" cy="1923883"/>
        </a:xfrm>
        <a:prstGeom prst="rect">
          <a:avLst/>
        </a:prstGeom>
      </xdr:spPr>
    </xdr:pic>
    <xdr:clientData/>
  </xdr:twoCellAnchor>
  <xdr:twoCellAnchor editAs="oneCell">
    <xdr:from>
      <xdr:col>28</xdr:col>
      <xdr:colOff>555624</xdr:colOff>
      <xdr:row>2</xdr:row>
      <xdr:rowOff>52770</xdr:rowOff>
    </xdr:from>
    <xdr:to>
      <xdr:col>30</xdr:col>
      <xdr:colOff>539749</xdr:colOff>
      <xdr:row>6</xdr:row>
      <xdr:rowOff>277478</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7938749" y="544895"/>
          <a:ext cx="1254125" cy="13359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152400</xdr:colOff>
      <xdr:row>0</xdr:row>
      <xdr:rowOff>28576</xdr:rowOff>
    </xdr:from>
    <xdr:to>
      <xdr:col>30</xdr:col>
      <xdr:colOff>237433</xdr:colOff>
      <xdr:row>2</xdr:row>
      <xdr:rowOff>511176</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38775" y="28576"/>
          <a:ext cx="1513783" cy="927100"/>
        </a:xfrm>
        <a:prstGeom prst="rect">
          <a:avLst/>
        </a:prstGeom>
      </xdr:spPr>
    </xdr:pic>
    <xdr:clientData/>
  </xdr:twoCellAnchor>
  <xdr:twoCellAnchor editAs="oneCell">
    <xdr:from>
      <xdr:col>26</xdr:col>
      <xdr:colOff>50801</xdr:colOff>
      <xdr:row>0</xdr:row>
      <xdr:rowOff>50800</xdr:rowOff>
    </xdr:from>
    <xdr:to>
      <xdr:col>27</xdr:col>
      <xdr:colOff>128315</xdr:colOff>
      <xdr:row>2</xdr:row>
      <xdr:rowOff>508000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6535401" y="50800"/>
          <a:ext cx="839514" cy="901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134974</xdr:colOff>
      <xdr:row>0</xdr:row>
      <xdr:rowOff>114299</xdr:rowOff>
    </xdr:from>
    <xdr:to>
      <xdr:col>1</xdr:col>
      <xdr:colOff>959388</xdr:colOff>
      <xdr:row>2</xdr:row>
      <xdr:rowOff>523875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974" y="114299"/>
          <a:ext cx="1018089" cy="711201"/>
        </a:xfrm>
        <a:prstGeom prst="rect">
          <a:avLst/>
        </a:prstGeom>
      </xdr:spPr>
    </xdr:pic>
    <xdr:clientData/>
  </xdr:twoCellAnchor>
  <xdr:twoCellAnchor editAs="oneCell">
    <xdr:from>
      <xdr:col>1</xdr:col>
      <xdr:colOff>228600</xdr:colOff>
      <xdr:row>22</xdr:row>
      <xdr:rowOff>25400</xdr:rowOff>
    </xdr:from>
    <xdr:to>
      <xdr:col>1</xdr:col>
      <xdr:colOff>832449</xdr:colOff>
      <xdr:row>23</xdr:row>
      <xdr:rowOff>101600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twoCellAnchor>
  <xdr:oneCellAnchor>
    <xdr:from>
      <xdr:col>1</xdr:col>
      <xdr:colOff>228600</xdr:colOff>
      <xdr:row>22</xdr:row>
      <xdr:rowOff>25400</xdr:rowOff>
    </xdr:from>
    <xdr:ext cx="603849" cy="533400"/>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25</xdr:row>
      <xdr:rowOff>25400</xdr:rowOff>
    </xdr:from>
    <xdr:ext cx="603849" cy="533400"/>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25</xdr:row>
      <xdr:rowOff>25400</xdr:rowOff>
    </xdr:from>
    <xdr:ext cx="603849" cy="533400"/>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368300" y="8242300"/>
          <a:ext cx="603849" cy="533400"/>
        </a:xfrm>
        <a:prstGeom prst="rect">
          <a:avLst/>
        </a:prstGeom>
      </xdr:spPr>
    </xdr:pic>
    <xdr:clientData/>
  </xdr:oneCellAnchor>
  <xdr:oneCellAnchor>
    <xdr:from>
      <xdr:col>1</xdr:col>
      <xdr:colOff>228600</xdr:colOff>
      <xdr:row>22</xdr:row>
      <xdr:rowOff>25400</xdr:rowOff>
    </xdr:from>
    <xdr:ext cx="603849" cy="533400"/>
    <xdr:pic>
      <xdr:nvPicPr>
        <xdr:cNvPr id="20" name="Imag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
        <a:stretch>
          <a:fillRect/>
        </a:stretch>
      </xdr:blipFill>
      <xdr:spPr>
        <a:xfrm>
          <a:off x="368300" y="10985500"/>
          <a:ext cx="603849" cy="533400"/>
        </a:xfrm>
        <a:prstGeom prst="rect">
          <a:avLst/>
        </a:prstGeom>
      </xdr:spPr>
    </xdr:pic>
    <xdr:clientData/>
  </xdr:oneCellAnchor>
  <xdr:oneCellAnchor>
    <xdr:from>
      <xdr:col>1</xdr:col>
      <xdr:colOff>190500</xdr:colOff>
      <xdr:row>29</xdr:row>
      <xdr:rowOff>419100</xdr:rowOff>
    </xdr:from>
    <xdr:ext cx="603849" cy="533400"/>
    <xdr:pic>
      <xdr:nvPicPr>
        <xdr:cNvPr id="21" name="Imag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a:stretch>
          <a:fillRect/>
        </a:stretch>
      </xdr:blipFill>
      <xdr:spPr>
        <a:xfrm>
          <a:off x="330200" y="14820900"/>
          <a:ext cx="603849" cy="533400"/>
        </a:xfrm>
        <a:prstGeom prst="rect">
          <a:avLst/>
        </a:prstGeom>
      </xdr:spPr>
    </xdr:pic>
    <xdr:clientData/>
  </xdr:oneCellAnchor>
  <xdr:oneCellAnchor>
    <xdr:from>
      <xdr:col>1</xdr:col>
      <xdr:colOff>190500</xdr:colOff>
      <xdr:row>36</xdr:row>
      <xdr:rowOff>25400</xdr:rowOff>
    </xdr:from>
    <xdr:ext cx="603849" cy="533400"/>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a:stretch>
          <a:fillRect/>
        </a:stretch>
      </xdr:blipFill>
      <xdr:spPr>
        <a:xfrm>
          <a:off x="330200" y="16256000"/>
          <a:ext cx="603849" cy="533400"/>
        </a:xfrm>
        <a:prstGeom prst="rect">
          <a:avLst/>
        </a:prstGeom>
      </xdr:spPr>
    </xdr:pic>
    <xdr:clientData/>
  </xdr:oneCellAnchor>
  <xdr:oneCellAnchor>
    <xdr:from>
      <xdr:col>1</xdr:col>
      <xdr:colOff>177800</xdr:colOff>
      <xdr:row>39</xdr:row>
      <xdr:rowOff>0</xdr:rowOff>
    </xdr:from>
    <xdr:ext cx="603849" cy="533400"/>
    <xdr:pic>
      <xdr:nvPicPr>
        <xdr:cNvPr id="23" name="Imag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stretch>
          <a:fillRect/>
        </a:stretch>
      </xdr:blipFill>
      <xdr:spPr>
        <a:xfrm>
          <a:off x="317500" y="17602200"/>
          <a:ext cx="603849" cy="533400"/>
        </a:xfrm>
        <a:prstGeom prst="rect">
          <a:avLst/>
        </a:prstGeom>
      </xdr:spPr>
    </xdr:pic>
    <xdr:clientData/>
  </xdr:oneCellAnchor>
  <xdr:oneCellAnchor>
    <xdr:from>
      <xdr:col>1</xdr:col>
      <xdr:colOff>165100</xdr:colOff>
      <xdr:row>42</xdr:row>
      <xdr:rowOff>76200</xdr:rowOff>
    </xdr:from>
    <xdr:ext cx="603849" cy="533400"/>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
        <a:stretch>
          <a:fillRect/>
        </a:stretch>
      </xdr:blipFill>
      <xdr:spPr>
        <a:xfrm>
          <a:off x="304800" y="19050000"/>
          <a:ext cx="603849" cy="533400"/>
        </a:xfrm>
        <a:prstGeom prst="rect">
          <a:avLst/>
        </a:prstGeom>
      </xdr:spPr>
    </xdr:pic>
    <xdr:clientData/>
  </xdr:oneCellAnchor>
  <xdr:twoCellAnchor editAs="oneCell">
    <xdr:from>
      <xdr:col>11</xdr:col>
      <xdr:colOff>61352</xdr:colOff>
      <xdr:row>4</xdr:row>
      <xdr:rowOff>23968</xdr:rowOff>
    </xdr:from>
    <xdr:to>
      <xdr:col>11</xdr:col>
      <xdr:colOff>512728</xdr:colOff>
      <xdr:row>4</xdr:row>
      <xdr:rowOff>482957</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8513113" y="1056961"/>
          <a:ext cx="451376" cy="458989"/>
        </a:xfrm>
        <a:prstGeom prst="rect">
          <a:avLst/>
        </a:prstGeom>
      </xdr:spPr>
    </xdr:pic>
    <xdr:clientData/>
  </xdr:twoCellAnchor>
  <xdr:twoCellAnchor editAs="oneCell">
    <xdr:from>
      <xdr:col>15</xdr:col>
      <xdr:colOff>74084</xdr:colOff>
      <xdr:row>2</xdr:row>
      <xdr:rowOff>31749</xdr:rowOff>
    </xdr:from>
    <xdr:to>
      <xdr:col>18</xdr:col>
      <xdr:colOff>63500</xdr:colOff>
      <xdr:row>4</xdr:row>
      <xdr:rowOff>457781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12393084" y="349249"/>
          <a:ext cx="1195916" cy="1166865"/>
        </a:xfrm>
        <a:prstGeom prst="rect">
          <a:avLst/>
        </a:prstGeom>
      </xdr:spPr>
    </xdr:pic>
    <xdr:clientData/>
  </xdr:twoCellAnchor>
  <xdr:oneCellAnchor>
    <xdr:from>
      <xdr:col>1</xdr:col>
      <xdr:colOff>190500</xdr:colOff>
      <xdr:row>33</xdr:row>
      <xdr:rowOff>25400</xdr:rowOff>
    </xdr:from>
    <xdr:ext cx="603849" cy="533400"/>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333375" y="15725775"/>
          <a:ext cx="603849" cy="533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26999" y="0"/>
          <a:ext cx="1004455" cy="1052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4</xdr:row>
      <xdr:rowOff>2310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26999" y="0"/>
          <a:ext cx="1005610" cy="1056410"/>
        </a:xfrm>
        <a:prstGeom prst="rect">
          <a:avLst/>
        </a:prstGeom>
      </xdr:spPr>
    </xdr:pic>
    <xdr:clientData/>
  </xdr:twoCellAnchor>
  <xdr:twoCellAnchor editAs="oneCell">
    <xdr:from>
      <xdr:col>0</xdr:col>
      <xdr:colOff>126999</xdr:colOff>
      <xdr:row>0</xdr:row>
      <xdr:rowOff>0</xdr:rowOff>
    </xdr:from>
    <xdr:to>
      <xdr:col>1</xdr:col>
      <xdr:colOff>992909</xdr:colOff>
      <xdr:row>4</xdr:row>
      <xdr:rowOff>17127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126999</xdr:colOff>
      <xdr:row>0</xdr:row>
      <xdr:rowOff>0</xdr:rowOff>
    </xdr:from>
    <xdr:to>
      <xdr:col>1</xdr:col>
      <xdr:colOff>992909</xdr:colOff>
      <xdr:row>3</xdr:row>
      <xdr:rowOff>436227</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26999" y="0"/>
          <a:ext cx="1005610" cy="107122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7030A0"/>
    <pageSetUpPr fitToPage="1"/>
  </sheetPr>
  <dimension ref="A1:CP434"/>
  <sheetViews>
    <sheetView showGridLines="0" zoomScaleNormal="100" workbookViewId="0">
      <pane xSplit="4" topLeftCell="E1" activePane="topRight" state="frozen"/>
      <selection activeCell="A7" sqref="A7"/>
      <selection pane="topRight" activeCell="C13" sqref="C13"/>
    </sheetView>
  </sheetViews>
  <sheetFormatPr baseColWidth="10" defaultColWidth="31.6640625" defaultRowHeight="15"/>
  <cols>
    <col min="1" max="1" width="8" customWidth="1"/>
    <col min="2" max="2" width="23.33203125" style="4" customWidth="1"/>
    <col min="3" max="3" width="11.5" style="4" customWidth="1"/>
    <col min="4" max="4" width="7.33203125" style="4" customWidth="1"/>
    <col min="5" max="5" width="0.6640625" style="4" customWidth="1"/>
    <col min="6" max="10" width="5" style="4" customWidth="1"/>
    <col min="11" max="11" width="9" style="4" customWidth="1"/>
    <col min="12" max="12" width="0.5" style="4" customWidth="1"/>
    <col min="13" max="13" width="6.1640625" style="4" customWidth="1"/>
    <col min="14" max="14" width="6.33203125" style="4" customWidth="1"/>
    <col min="15" max="17" width="8.83203125" style="4" customWidth="1"/>
    <col min="18" max="18" width="8.1640625" style="4" customWidth="1"/>
    <col min="19" max="19" width="0.5" style="4" customWidth="1"/>
    <col min="20" max="20" width="13" style="4" customWidth="1"/>
    <col min="21" max="21" width="7" style="4" customWidth="1"/>
    <col min="22" max="22" width="13" style="4" customWidth="1"/>
    <col min="23" max="23" width="7" style="4" customWidth="1"/>
    <col min="24" max="24" width="13" style="4" customWidth="1"/>
    <col min="25" max="25" width="7" style="4" customWidth="1"/>
    <col min="26" max="26" width="8.1640625" style="4" customWidth="1"/>
    <col min="27" max="27" width="35.5" style="4" customWidth="1"/>
    <col min="28" max="31" width="8.33203125" style="4" customWidth="1"/>
    <col min="32" max="32" width="5.5" style="4" customWidth="1"/>
    <col min="33" max="33" width="8" style="4" customWidth="1"/>
    <col min="34" max="34" width="6.33203125" style="4" customWidth="1"/>
    <col min="35" max="35" width="12.83203125" style="4" customWidth="1"/>
    <col min="36" max="36" width="18.83203125" style="4" customWidth="1"/>
    <col min="37" max="37" width="1.33203125" style="4" customWidth="1"/>
    <col min="38" max="44" width="7.33203125" style="4" customWidth="1"/>
    <col min="45" max="45" width="4.1640625" style="4" customWidth="1"/>
    <col min="46" max="46" width="5" style="4" customWidth="1"/>
    <col min="47" max="47" width="4.1640625" style="4" customWidth="1"/>
    <col min="48" max="48" width="5.6640625" style="4" customWidth="1"/>
    <col min="49" max="49" width="1" style="4" customWidth="1"/>
    <col min="50" max="50" width="5" style="4" customWidth="1"/>
    <col min="51" max="51" width="8.6640625" style="4" customWidth="1"/>
    <col min="52" max="52" width="7.83203125" style="3" customWidth="1"/>
    <col min="53" max="53" width="9" style="3" customWidth="1"/>
    <col min="54" max="54" width="8.5" style="3" customWidth="1"/>
    <col min="55" max="55" width="23.83203125" style="3" customWidth="1"/>
    <col min="56" max="59" width="31.6640625" style="1"/>
  </cols>
  <sheetData>
    <row r="1" spans="1:94" s="4" customFormat="1" ht="26" customHeight="1">
      <c r="A1" s="3"/>
      <c r="I1" s="387" t="s">
        <v>447</v>
      </c>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44"/>
      <c r="AL1" s="49"/>
      <c r="AM1" s="49"/>
      <c r="AN1" s="49"/>
      <c r="AO1" s="1"/>
      <c r="AP1" s="1"/>
      <c r="AQ1" s="1"/>
      <c r="AR1" s="1"/>
      <c r="AS1" s="1"/>
      <c r="AT1" s="1"/>
      <c r="AU1" s="1"/>
      <c r="AV1" s="1"/>
      <c r="AW1" s="1"/>
      <c r="AX1" s="1"/>
      <c r="AY1" s="49"/>
      <c r="AZ1" s="49"/>
      <c r="BA1" s="49"/>
      <c r="BB1" s="49"/>
      <c r="BC1" s="49"/>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row>
    <row r="2" spans="1:94" s="4" customFormat="1" ht="13" customHeight="1" thickBot="1">
      <c r="A2" s="3"/>
      <c r="D2" s="5"/>
      <c r="E2" s="5"/>
      <c r="F2" s="5"/>
      <c r="G2" s="5"/>
      <c r="H2" s="5"/>
      <c r="I2" s="5"/>
      <c r="J2" s="5"/>
      <c r="K2" s="5"/>
      <c r="L2" s="5"/>
      <c r="M2" s="6"/>
      <c r="N2" s="6"/>
      <c r="O2" s="6"/>
      <c r="P2" s="6"/>
      <c r="Q2" s="6"/>
      <c r="R2" s="6"/>
      <c r="S2" s="6"/>
      <c r="T2" s="6"/>
      <c r="U2" s="6"/>
      <c r="V2" s="6"/>
      <c r="W2" s="6"/>
      <c r="X2" s="6"/>
      <c r="Y2" s="6"/>
      <c r="Z2" s="6"/>
      <c r="AA2" s="6"/>
      <c r="AB2" s="6"/>
      <c r="AC2" s="6"/>
      <c r="AD2" s="6"/>
      <c r="AF2" s="408" t="s">
        <v>470</v>
      </c>
      <c r="AG2" s="6"/>
      <c r="AH2" s="6"/>
      <c r="AI2" s="6"/>
      <c r="AJ2" s="6"/>
      <c r="AK2" s="6"/>
      <c r="AL2" s="49"/>
      <c r="AM2" s="49"/>
      <c r="AN2" s="49"/>
      <c r="AO2" s="1"/>
      <c r="AP2" s="1"/>
      <c r="AQ2" s="1"/>
      <c r="AR2" s="1"/>
      <c r="AS2" s="1"/>
      <c r="AT2" s="1"/>
      <c r="AU2" s="1"/>
      <c r="AV2" s="1"/>
      <c r="AW2" s="1"/>
      <c r="AX2" s="1"/>
      <c r="AY2" s="49"/>
      <c r="AZ2" s="49"/>
      <c r="BA2" s="49"/>
      <c r="BB2" s="49"/>
      <c r="BC2" s="49"/>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row>
    <row r="3" spans="1:94" s="4" customFormat="1" ht="24" customHeight="1" thickTop="1" thickBot="1">
      <c r="A3" s="3"/>
      <c r="D3"/>
      <c r="E3"/>
      <c r="F3"/>
      <c r="G3"/>
      <c r="H3"/>
      <c r="I3"/>
      <c r="J3"/>
      <c r="K3"/>
      <c r="L3"/>
      <c r="M3" s="638" t="s">
        <v>351</v>
      </c>
      <c r="N3" s="638"/>
      <c r="O3" s="638"/>
      <c r="P3" s="638"/>
      <c r="Q3" s="638"/>
      <c r="R3" s="638"/>
      <c r="S3" s="638"/>
      <c r="T3" s="638"/>
      <c r="U3" s="638"/>
      <c r="V3" s="638"/>
      <c r="W3" s="638"/>
      <c r="X3" s="638"/>
      <c r="Y3" s="638"/>
      <c r="Z3" s="639" t="s">
        <v>448</v>
      </c>
      <c r="AA3" s="639"/>
      <c r="AB3"/>
      <c r="AC3"/>
      <c r="AD3"/>
      <c r="AE3" s="2"/>
      <c r="AF3" s="602"/>
      <c r="AG3" s="603"/>
      <c r="AH3" s="603"/>
      <c r="AI3" s="604"/>
      <c r="AJ3" s="2"/>
      <c r="AK3" s="2"/>
      <c r="AL3" s="49"/>
      <c r="AM3" s="49"/>
      <c r="AN3" s="49"/>
      <c r="AO3" s="49"/>
      <c r="AP3" s="49"/>
      <c r="AQ3" s="3"/>
      <c r="AR3" s="1"/>
      <c r="AS3" s="1"/>
      <c r="AT3" s="1"/>
      <c r="AU3" s="1"/>
      <c r="AV3" s="1"/>
      <c r="AW3" s="1"/>
      <c r="AX3" s="1"/>
      <c r="AY3" s="1"/>
      <c r="AZ3" s="1"/>
      <c r="BA3" s="1"/>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row>
    <row r="4" spans="1:94" s="7" customFormat="1" ht="56" customHeight="1" thickBot="1">
      <c r="A4" s="8"/>
      <c r="D4"/>
      <c r="E4"/>
      <c r="F4"/>
      <c r="G4"/>
      <c r="H4"/>
      <c r="I4"/>
      <c r="J4"/>
      <c r="K4"/>
      <c r="L4"/>
      <c r="M4" s="621"/>
      <c r="N4" s="622"/>
      <c r="O4" s="622"/>
      <c r="P4" s="622"/>
      <c r="Q4" s="622"/>
      <c r="R4" s="622"/>
      <c r="S4" s="622"/>
      <c r="T4" s="622"/>
      <c r="U4" s="622"/>
      <c r="V4" s="622"/>
      <c r="W4" s="622"/>
      <c r="X4" s="622"/>
      <c r="Y4" s="623"/>
      <c r="Z4" s="640"/>
      <c r="AA4" s="641"/>
      <c r="AB4"/>
      <c r="AC4"/>
      <c r="AD4"/>
      <c r="AE4" s="2"/>
      <c r="AF4" s="605"/>
      <c r="AG4" s="606"/>
      <c r="AH4" s="606"/>
      <c r="AI4" s="607"/>
      <c r="AJ4" s="2"/>
      <c r="AK4" s="2"/>
      <c r="AL4" s="49"/>
      <c r="AM4" s="49"/>
      <c r="AN4" s="49"/>
      <c r="AO4" s="49"/>
      <c r="AP4" s="49"/>
      <c r="AQ4" s="1"/>
      <c r="AR4" s="1"/>
      <c r="AS4" s="1"/>
      <c r="AT4" s="1"/>
      <c r="AU4" s="1"/>
      <c r="AV4" s="1"/>
      <c r="AW4" s="1"/>
      <c r="AX4" s="1"/>
      <c r="AY4" s="1"/>
      <c r="AZ4" s="1"/>
      <c r="BA4" s="1"/>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row>
    <row r="5" spans="1:94" s="4" customFormat="1" ht="4" customHeight="1">
      <c r="A5" s="3"/>
      <c r="M5" s="9"/>
      <c r="N5" s="9"/>
      <c r="O5" s="9"/>
      <c r="P5" s="9"/>
      <c r="Q5" s="9"/>
      <c r="R5" s="9"/>
      <c r="S5" s="9"/>
      <c r="T5" s="9"/>
      <c r="U5" s="9"/>
      <c r="V5" s="9"/>
      <c r="W5" s="9"/>
      <c r="X5" s="9"/>
      <c r="Y5" s="9"/>
      <c r="Z5" s="9"/>
      <c r="AA5" s="44"/>
      <c r="AB5" s="9"/>
      <c r="AC5" s="9"/>
      <c r="AD5" s="9"/>
      <c r="AE5" s="9"/>
      <c r="AF5" s="605"/>
      <c r="AG5" s="606"/>
      <c r="AH5" s="606"/>
      <c r="AI5" s="607"/>
      <c r="AJ5" s="9"/>
      <c r="AK5" s="9"/>
      <c r="AL5" s="49"/>
      <c r="AM5" s="49"/>
      <c r="AN5" s="49"/>
      <c r="AO5" s="1"/>
      <c r="AP5" s="1"/>
      <c r="AQ5" s="1"/>
      <c r="AR5" s="1"/>
      <c r="AS5" s="1"/>
      <c r="AT5" s="1"/>
      <c r="AU5" s="1"/>
      <c r="AV5" s="1"/>
      <c r="AW5" s="1"/>
      <c r="AX5" s="1"/>
      <c r="AY5" s="1"/>
      <c r="AZ5" s="50"/>
      <c r="BA5" s="50"/>
      <c r="BB5" s="50"/>
      <c r="BC5" s="50"/>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row>
    <row r="6" spans="1:94" ht="4" customHeight="1">
      <c r="A6" s="1"/>
      <c r="B6"/>
      <c r="C6"/>
      <c r="D6"/>
      <c r="E6"/>
      <c r="F6"/>
      <c r="G6"/>
      <c r="H6"/>
      <c r="I6"/>
      <c r="J6"/>
      <c r="K6"/>
      <c r="L6"/>
      <c r="M6"/>
      <c r="N6"/>
      <c r="O6"/>
      <c r="P6"/>
      <c r="Q6"/>
      <c r="R6"/>
      <c r="S6"/>
      <c r="T6"/>
      <c r="U6"/>
      <c r="V6"/>
      <c r="W6"/>
      <c r="X6"/>
      <c r="Y6"/>
      <c r="Z6"/>
      <c r="AA6" s="44"/>
      <c r="AB6"/>
      <c r="AC6"/>
      <c r="AD6"/>
      <c r="AE6"/>
      <c r="AF6" s="605"/>
      <c r="AG6" s="606"/>
      <c r="AH6" s="606"/>
      <c r="AI6" s="607"/>
      <c r="AJ6"/>
      <c r="AK6"/>
      <c r="AL6" s="1"/>
      <c r="AM6" s="1"/>
      <c r="AN6" s="1"/>
      <c r="AO6" s="1"/>
      <c r="AP6" s="1"/>
      <c r="AQ6" s="1"/>
      <c r="AR6" s="1"/>
      <c r="AS6" s="1"/>
      <c r="AT6" s="1"/>
      <c r="AU6" s="1"/>
      <c r="AV6" s="1"/>
      <c r="AW6" s="1"/>
      <c r="AX6" s="1"/>
      <c r="AY6" s="1"/>
      <c r="AZ6" s="1"/>
      <c r="BA6" s="1"/>
      <c r="BB6" s="1"/>
      <c r="BC6" s="1"/>
      <c r="BD6" s="3"/>
      <c r="BE6" s="3"/>
      <c r="BF6" s="3"/>
      <c r="BG6" s="3"/>
      <c r="BH6" s="1"/>
      <c r="BI6" s="1"/>
      <c r="BJ6" s="1"/>
      <c r="BK6" s="1"/>
      <c r="BL6" s="1"/>
      <c r="BM6" s="1"/>
      <c r="BN6" s="1"/>
      <c r="BO6" s="1"/>
      <c r="BP6" s="1"/>
      <c r="BQ6" s="1"/>
      <c r="BR6" s="1"/>
      <c r="BS6" s="1"/>
      <c r="BT6" s="1"/>
    </row>
    <row r="7" spans="1:94" ht="27" customHeight="1" thickBot="1">
      <c r="A7" s="1"/>
      <c r="B7"/>
      <c r="C7"/>
      <c r="D7"/>
      <c r="E7"/>
      <c r="F7" s="642" t="s">
        <v>531</v>
      </c>
      <c r="G7" s="643"/>
      <c r="H7" s="643"/>
      <c r="I7" s="643"/>
      <c r="J7" s="643"/>
      <c r="K7" s="643"/>
      <c r="L7" s="643"/>
      <c r="M7" s="643"/>
      <c r="N7" s="643"/>
      <c r="O7" s="643"/>
      <c r="P7" s="643"/>
      <c r="Q7" s="643"/>
      <c r="R7" s="644"/>
      <c r="S7"/>
      <c r="T7" s="618" t="s">
        <v>530</v>
      </c>
      <c r="U7" s="619"/>
      <c r="V7" s="619"/>
      <c r="W7" s="619"/>
      <c r="X7" s="619"/>
      <c r="Y7" s="619"/>
      <c r="Z7" s="620"/>
      <c r="AA7" s="44"/>
      <c r="AB7"/>
      <c r="AC7"/>
      <c r="AD7"/>
      <c r="AE7"/>
      <c r="AF7" s="608"/>
      <c r="AG7" s="609"/>
      <c r="AH7" s="609"/>
      <c r="AI7" s="610"/>
      <c r="AJ7"/>
      <c r="AK7"/>
      <c r="AL7" s="1"/>
      <c r="AM7" s="1"/>
      <c r="AN7" s="1"/>
      <c r="AO7" s="1"/>
      <c r="AP7" s="1"/>
      <c r="AQ7" s="1"/>
      <c r="AR7" s="1"/>
      <c r="AS7" s="1"/>
      <c r="AT7" s="1"/>
      <c r="AU7" s="1"/>
      <c r="AV7" s="1"/>
      <c r="AW7" s="1"/>
      <c r="AX7" s="1"/>
      <c r="AY7" s="1"/>
      <c r="AZ7" s="1"/>
      <c r="BA7" s="1"/>
      <c r="BB7" s="1"/>
      <c r="BC7" s="1"/>
      <c r="BD7" s="3"/>
      <c r="BE7" s="3"/>
      <c r="BF7" s="3"/>
      <c r="BG7" s="3"/>
      <c r="BH7" s="1"/>
      <c r="BI7" s="1"/>
      <c r="BJ7" s="1"/>
      <c r="BK7" s="1"/>
      <c r="BL7" s="1"/>
      <c r="BM7" s="1"/>
      <c r="BN7" s="1"/>
      <c r="BO7" s="1"/>
      <c r="BP7" s="1"/>
      <c r="BQ7" s="1"/>
      <c r="BR7" s="1"/>
      <c r="BS7" s="1"/>
      <c r="BT7" s="1"/>
    </row>
    <row r="8" spans="1:94" ht="6" customHeight="1" thickTop="1" thickBot="1">
      <c r="A8" s="1"/>
      <c r="B8"/>
      <c r="C8"/>
      <c r="D8"/>
      <c r="E8"/>
      <c r="F8"/>
      <c r="G8"/>
      <c r="H8"/>
      <c r="I8"/>
      <c r="J8"/>
      <c r="K8"/>
      <c r="L8"/>
      <c r="M8" s="191"/>
      <c r="N8" s="191"/>
      <c r="O8" s="191"/>
      <c r="P8" s="191"/>
      <c r="Q8" s="191"/>
      <c r="R8" s="191"/>
      <c r="S8"/>
      <c r="T8"/>
      <c r="U8"/>
      <c r="V8"/>
      <c r="W8"/>
      <c r="X8"/>
      <c r="Y8"/>
      <c r="Z8"/>
      <c r="AA8"/>
      <c r="AB8"/>
      <c r="AC8"/>
      <c r="AD8"/>
      <c r="AE8"/>
      <c r="AF8"/>
      <c r="AG8"/>
      <c r="AH8"/>
      <c r="AI8"/>
      <c r="AJ8"/>
      <c r="AK8"/>
      <c r="AL8" s="1"/>
      <c r="AM8" s="1"/>
      <c r="AN8" s="1"/>
      <c r="AO8" s="1"/>
      <c r="AP8" s="1"/>
      <c r="AQ8" s="1"/>
      <c r="AR8" s="1"/>
      <c r="AS8" s="1"/>
      <c r="AT8" s="1"/>
      <c r="AU8" s="1"/>
      <c r="AV8" s="1"/>
      <c r="AW8" s="1"/>
      <c r="AX8" s="1"/>
      <c r="AY8" s="1"/>
      <c r="AZ8" s="1"/>
      <c r="BA8" s="1"/>
      <c r="BB8" s="1"/>
      <c r="BC8" s="1"/>
      <c r="BD8" s="3"/>
      <c r="BE8" s="3"/>
      <c r="BF8" s="3"/>
      <c r="BG8" s="3"/>
      <c r="BH8" s="1"/>
      <c r="BI8" s="1"/>
      <c r="BJ8" s="1"/>
      <c r="BK8" s="1"/>
      <c r="BL8" s="1"/>
      <c r="BM8" s="1"/>
      <c r="BN8" s="1"/>
      <c r="BO8" s="1"/>
      <c r="BP8" s="1"/>
      <c r="BQ8" s="1"/>
      <c r="BR8" s="1"/>
      <c r="BS8" s="1"/>
      <c r="BT8" s="1"/>
    </row>
    <row r="9" spans="1:94" ht="21" customHeight="1">
      <c r="A9" s="1"/>
      <c r="B9" s="525" t="s">
        <v>48</v>
      </c>
      <c r="C9" s="528" t="s">
        <v>44</v>
      </c>
      <c r="D9" s="528" t="s">
        <v>367</v>
      </c>
      <c r="F9" s="545" t="s">
        <v>446</v>
      </c>
      <c r="G9" s="546"/>
      <c r="H9" s="546"/>
      <c r="I9" s="546"/>
      <c r="J9" s="546"/>
      <c r="K9" s="547"/>
      <c r="M9" s="531" t="s">
        <v>550</v>
      </c>
      <c r="N9" s="532"/>
      <c r="O9" s="532"/>
      <c r="P9" s="532"/>
      <c r="Q9" s="532"/>
      <c r="R9" s="533"/>
      <c r="S9"/>
      <c r="T9" s="537" t="s">
        <v>519</v>
      </c>
      <c r="U9" s="538"/>
      <c r="V9" s="538"/>
      <c r="W9" s="538"/>
      <c r="X9" s="538"/>
      <c r="Y9" s="538"/>
      <c r="Z9" s="539"/>
      <c r="AA9" s="611" t="s">
        <v>439</v>
      </c>
      <c r="AB9" s="614" t="s">
        <v>406</v>
      </c>
      <c r="AC9" s="631" t="s">
        <v>106</v>
      </c>
      <c r="AD9" s="628" t="s">
        <v>380</v>
      </c>
      <c r="AE9" s="583" t="s">
        <v>107</v>
      </c>
      <c r="AF9" s="579" t="s">
        <v>361</v>
      </c>
      <c r="AG9" s="624" t="s">
        <v>50</v>
      </c>
      <c r="AH9" s="591" t="s">
        <v>469</v>
      </c>
      <c r="AI9" s="587" t="s">
        <v>366</v>
      </c>
      <c r="AJ9" s="575" t="s">
        <v>46</v>
      </c>
      <c r="AK9"/>
      <c r="AL9" s="3"/>
      <c r="AM9" s="3"/>
      <c r="AN9" s="3"/>
      <c r="AO9" s="3"/>
      <c r="AP9" s="1"/>
      <c r="AQ9" s="1"/>
      <c r="AR9" s="1"/>
      <c r="AS9" s="1"/>
      <c r="AT9" s="1"/>
      <c r="AU9" s="1"/>
      <c r="AV9" s="1"/>
      <c r="AW9" s="1"/>
      <c r="AX9" s="1"/>
      <c r="AY9" s="1"/>
      <c r="AZ9" s="1"/>
      <c r="BA9" s="1"/>
      <c r="BB9" s="1"/>
      <c r="BC9" s="1"/>
      <c r="BH9" s="1"/>
      <c r="BI9" s="1"/>
      <c r="BJ9" s="1"/>
      <c r="BK9" s="1"/>
      <c r="BL9" s="1"/>
    </row>
    <row r="10" spans="1:94" ht="74.25" customHeight="1" thickBot="1">
      <c r="A10" s="1"/>
      <c r="B10" s="526"/>
      <c r="C10" s="529"/>
      <c r="D10" s="529"/>
      <c r="F10" s="548"/>
      <c r="G10" s="549"/>
      <c r="H10" s="549"/>
      <c r="I10" s="549"/>
      <c r="J10" s="549"/>
      <c r="K10" s="550"/>
      <c r="M10" s="534"/>
      <c r="N10" s="535"/>
      <c r="O10" s="535"/>
      <c r="P10" s="535"/>
      <c r="Q10" s="535"/>
      <c r="R10" s="536"/>
      <c r="S10"/>
      <c r="T10" s="540"/>
      <c r="U10" s="541"/>
      <c r="V10" s="541"/>
      <c r="W10" s="541"/>
      <c r="X10" s="541"/>
      <c r="Y10" s="541"/>
      <c r="Z10" s="542"/>
      <c r="AA10" s="612"/>
      <c r="AB10" s="615"/>
      <c r="AC10" s="632"/>
      <c r="AD10" s="629"/>
      <c r="AE10" s="584"/>
      <c r="AF10" s="580"/>
      <c r="AG10" s="625"/>
      <c r="AH10" s="592"/>
      <c r="AI10" s="588"/>
      <c r="AJ10" s="576"/>
      <c r="AK10"/>
      <c r="AL10" s="1"/>
      <c r="AM10" s="1"/>
      <c r="AN10" s="1"/>
      <c r="AO10" s="1"/>
      <c r="AP10" s="1"/>
      <c r="AQ10" s="1"/>
      <c r="AR10" s="1"/>
      <c r="AS10" s="1"/>
      <c r="AT10" s="1"/>
      <c r="AU10" s="1"/>
      <c r="AV10" s="1"/>
      <c r="AW10" s="1"/>
      <c r="AX10" s="1"/>
      <c r="AY10" s="1"/>
      <c r="AZ10" s="1"/>
      <c r="BA10" s="1"/>
      <c r="BB10" s="1"/>
      <c r="BC10" s="1"/>
      <c r="BH10" s="1"/>
      <c r="BI10" s="1"/>
      <c r="BJ10" s="1"/>
      <c r="BK10" s="1"/>
      <c r="BL10" s="1"/>
    </row>
    <row r="11" spans="1:94" ht="30" customHeight="1" thickBot="1">
      <c r="A11" s="1"/>
      <c r="B11" s="526"/>
      <c r="C11" s="529"/>
      <c r="D11" s="529"/>
      <c r="F11" s="551" t="s">
        <v>444</v>
      </c>
      <c r="G11" s="552"/>
      <c r="H11" s="553" t="s">
        <v>443</v>
      </c>
      <c r="I11" s="553"/>
      <c r="J11" s="553"/>
      <c r="K11" s="554"/>
      <c r="M11" s="543" t="s">
        <v>381</v>
      </c>
      <c r="N11" s="544"/>
      <c r="O11" s="532" t="s">
        <v>520</v>
      </c>
      <c r="P11" s="532"/>
      <c r="Q11" s="532"/>
      <c r="R11" s="533"/>
      <c r="S11"/>
      <c r="T11" s="635" t="s">
        <v>382</v>
      </c>
      <c r="U11" s="636"/>
      <c r="V11" s="636"/>
      <c r="W11" s="636"/>
      <c r="X11" s="636"/>
      <c r="Y11" s="636"/>
      <c r="Z11" s="637"/>
      <c r="AA11" s="612"/>
      <c r="AB11" s="616"/>
      <c r="AC11" s="633"/>
      <c r="AD11" s="629"/>
      <c r="AE11" s="585"/>
      <c r="AF11" s="581"/>
      <c r="AG11" s="626"/>
      <c r="AH11" s="593"/>
      <c r="AI11" s="589"/>
      <c r="AJ11" s="577"/>
      <c r="AK11"/>
      <c r="AL11" s="1"/>
      <c r="AM11" s="1"/>
      <c r="AN11" s="1"/>
      <c r="AO11" s="1"/>
      <c r="AP11" s="1"/>
      <c r="AQ11" s="1"/>
      <c r="AR11" s="1"/>
      <c r="AS11" s="1"/>
      <c r="AT11" s="1"/>
      <c r="AU11" s="1"/>
      <c r="AV11" s="1"/>
      <c r="AW11" s="1"/>
      <c r="AX11" s="1"/>
      <c r="AY11" s="1"/>
      <c r="AZ11" s="1"/>
      <c r="BA11" s="1"/>
      <c r="BB11" s="1"/>
      <c r="BC11" s="1"/>
      <c r="BH11" s="1"/>
      <c r="BI11" s="1"/>
      <c r="BJ11" s="1"/>
      <c r="BK11" s="1"/>
      <c r="BL11" s="1"/>
    </row>
    <row r="12" spans="1:94" ht="105" customHeight="1" thickBot="1">
      <c r="A12" s="1"/>
      <c r="B12" s="527"/>
      <c r="C12" s="530"/>
      <c r="D12" s="530"/>
      <c r="E12" s="10"/>
      <c r="F12" s="356" t="s">
        <v>104</v>
      </c>
      <c r="G12" s="357" t="s">
        <v>105</v>
      </c>
      <c r="H12" s="358" t="s">
        <v>80</v>
      </c>
      <c r="I12" s="358" t="s">
        <v>81</v>
      </c>
      <c r="J12" s="359" t="s">
        <v>82</v>
      </c>
      <c r="K12" s="360" t="s">
        <v>445</v>
      </c>
      <c r="L12" s="10"/>
      <c r="M12" s="361" t="s">
        <v>104</v>
      </c>
      <c r="N12" s="362" t="s">
        <v>105</v>
      </c>
      <c r="O12" s="363" t="s">
        <v>521</v>
      </c>
      <c r="P12" s="363" t="s">
        <v>522</v>
      </c>
      <c r="Q12" s="412" t="s">
        <v>523</v>
      </c>
      <c r="R12" s="364" t="s">
        <v>514</v>
      </c>
      <c r="S12"/>
      <c r="T12" s="365" t="s">
        <v>482</v>
      </c>
      <c r="U12" s="358" t="s">
        <v>80</v>
      </c>
      <c r="V12" s="366" t="s">
        <v>483</v>
      </c>
      <c r="W12" s="358" t="s">
        <v>81</v>
      </c>
      <c r="X12" s="366" t="s">
        <v>484</v>
      </c>
      <c r="Y12" s="359" t="s">
        <v>82</v>
      </c>
      <c r="Z12" s="364" t="s">
        <v>515</v>
      </c>
      <c r="AA12" s="613"/>
      <c r="AB12" s="617"/>
      <c r="AC12" s="634"/>
      <c r="AD12" s="630"/>
      <c r="AE12" s="586"/>
      <c r="AF12" s="582"/>
      <c r="AG12" s="627"/>
      <c r="AH12" s="594"/>
      <c r="AI12" s="590"/>
      <c r="AJ12" s="578"/>
      <c r="AK12"/>
      <c r="AL12" s="1"/>
      <c r="AM12" s="1"/>
      <c r="AN12" s="1"/>
      <c r="AO12" s="1"/>
      <c r="AP12" s="1"/>
      <c r="AQ12" s="1"/>
      <c r="AR12" s="1"/>
      <c r="AS12" s="1"/>
      <c r="AT12" s="1"/>
      <c r="AU12" s="1"/>
      <c r="AV12" s="1"/>
      <c r="AW12" s="1"/>
      <c r="AX12" s="1"/>
      <c r="AY12" s="1"/>
      <c r="AZ12" s="1"/>
      <c r="BA12" s="1"/>
      <c r="BB12" s="1"/>
      <c r="BC12" s="1"/>
      <c r="BH12" s="1"/>
      <c r="BI12" s="1"/>
      <c r="BJ12" s="1"/>
      <c r="BK12" s="1"/>
      <c r="BL12" s="1"/>
    </row>
    <row r="13" spans="1:94" ht="47" customHeight="1">
      <c r="A13" s="296" t="s">
        <v>60</v>
      </c>
      <c r="B13" s="417" t="s">
        <v>462</v>
      </c>
      <c r="C13" s="63"/>
      <c r="D13" s="97" t="str">
        <f ca="1">IF(C13="","",TODAY()-C13)</f>
        <v/>
      </c>
      <c r="E13" s="28"/>
      <c r="F13" s="285" t="str">
        <f>IF('Candidat 1'!$N$45="","",'Candidat 1'!$N$45)</f>
        <v/>
      </c>
      <c r="G13" s="286" t="str">
        <f>IF('Candidat 1'!$R$45="","",'Candidat 1'!$R$45)</f>
        <v/>
      </c>
      <c r="H13" s="286" t="str">
        <f>IF('Candidat 1'!$V$45="","",'Candidat 1'!$V$45)</f>
        <v/>
      </c>
      <c r="I13" s="286" t="str">
        <f>IF('Candidat 1'!$Z$45="","",'Candidat 1'!$Z$45)</f>
        <v/>
      </c>
      <c r="J13" s="286" t="str">
        <f>IF('Candidat 1'!$AD$45="","",'Candidat 1'!$AD$45)</f>
        <v/>
      </c>
      <c r="K13" s="348" t="str">
        <f>IF('Candidat 1'!$AH$43="","",+'Candidat 1'!$AH$43)</f>
        <v/>
      </c>
      <c r="L13" s="367"/>
      <c r="M13" s="285" t="str">
        <f>IF('Candidat 1'!$N$116="","",'Candidat 1'!$N$116)</f>
        <v/>
      </c>
      <c r="N13" s="286" t="str">
        <f>IF('Candidat 1'!$R$116="","",'Candidat 1'!$R$116)</f>
        <v/>
      </c>
      <c r="O13" s="286" t="str">
        <f>IF('Candidat 1'!$V$116="","",'Candidat 1'!$V$116)</f>
        <v/>
      </c>
      <c r="P13" s="286" t="str">
        <f>IF('Candidat 1'!$Z$116="","",'Candidat 1'!$Z$116)</f>
        <v/>
      </c>
      <c r="Q13" s="286" t="str">
        <f>IF('Candidat 1'!$AD$116="","",'Candidat 1'!$AD$116)</f>
        <v/>
      </c>
      <c r="R13" s="368" t="str">
        <f>IF('Candidat 1'!$AH$114="","",+'Candidat 1'!$AH$114)</f>
        <v/>
      </c>
      <c r="S13" s="369"/>
      <c r="T13" s="285" t="str">
        <f>IF('Candidat 1'!$N$212="","",'Candidat 1'!$N$212)</f>
        <v/>
      </c>
      <c r="U13" s="286" t="str">
        <f>IF('Candidat 1'!$R$212="","",'Candidat 1'!$R$212)</f>
        <v/>
      </c>
      <c r="V13" s="286" t="str">
        <f>IF('Candidat 1'!$V$212="","",'Candidat 1'!$V$212)</f>
        <v/>
      </c>
      <c r="W13" s="286" t="str">
        <f>IF('Candidat 1'!$Z$212="","",'Candidat 1'!$Z$212)</f>
        <v/>
      </c>
      <c r="X13" s="286" t="str">
        <f>IF('Candidat 1'!$AD$212="","",'Candidat 1'!$AD$212)</f>
        <v/>
      </c>
      <c r="Y13" s="286" t="str">
        <f>IF('Candidat 1'!$AH$212="","",'Candidat 1'!$AH$212)</f>
        <v/>
      </c>
      <c r="Z13" s="370" t="str">
        <f>IF(+'Candidat 1'!$E$222="","",'Candidat 1'!$E$222)</f>
        <v/>
      </c>
      <c r="AA13" s="378" t="str">
        <f>IF('Candidat 1'!$G$220="","",+'Candidat 1'!$G$220)</f>
        <v/>
      </c>
      <c r="AB13" s="379" t="str">
        <f>IFERROR(+AVERAGE(K13,R13),"")</f>
        <v/>
      </c>
      <c r="AC13" s="380" t="str">
        <f>IFERROR(+AVERAGE(U13,W13,Y13),"")</f>
        <v/>
      </c>
      <c r="AD13" s="380" t="str">
        <f>IFERROR(+AVERAGE(V13,T13,X13),"")</f>
        <v/>
      </c>
      <c r="AE13" s="381" t="str">
        <f>IFERROR(+AVERAGE(R13,Z13),"")</f>
        <v/>
      </c>
      <c r="AF13" s="220" t="e">
        <f>RANK(AE13,$AE$13:$AE$24)</f>
        <v>#VALUE!</v>
      </c>
      <c r="AG13" s="45" t="str">
        <f t="shared" ref="AG13" si="0">IF(ISERR(+AB13-$AB$26),"",AB13-$AB$26)</f>
        <v/>
      </c>
      <c r="AH13" s="221" t="str">
        <f>IF(+'Candidat 1'!AD4=0,"",+'Candidat 1'!AD4)</f>
        <v/>
      </c>
      <c r="AI13" s="413"/>
      <c r="AJ13" s="415"/>
      <c r="AK13"/>
      <c r="AL13" s="1"/>
      <c r="AM13" s="1"/>
      <c r="AN13" s="1"/>
      <c r="AO13" s="1"/>
      <c r="AP13" s="1"/>
      <c r="AQ13" s="1"/>
      <c r="AR13" s="1"/>
      <c r="AS13" s="1"/>
      <c r="AT13" s="1"/>
      <c r="AU13" s="1"/>
      <c r="AV13" s="1"/>
      <c r="AW13" s="1"/>
      <c r="AX13" s="1"/>
      <c r="AY13" s="1"/>
      <c r="AZ13" s="1"/>
      <c r="BA13" s="1"/>
      <c r="BB13" s="1"/>
      <c r="BC13" s="1"/>
      <c r="BH13" s="1"/>
      <c r="BI13" s="1"/>
      <c r="BJ13" s="1"/>
      <c r="BK13" s="1"/>
      <c r="BL13" s="1"/>
    </row>
    <row r="14" spans="1:94" ht="47" customHeight="1">
      <c r="A14" s="296" t="s">
        <v>61</v>
      </c>
      <c r="B14" s="210" t="s">
        <v>449</v>
      </c>
      <c r="C14" s="64"/>
      <c r="D14" s="98" t="str">
        <f ca="1">IF(C14="","",TODAY()-C14)</f>
        <v/>
      </c>
      <c r="E14" s="28"/>
      <c r="F14" s="349" t="str">
        <f>IF('Candidat 2'!$N$45="","",'Candidat 2'!$N$45)</f>
        <v/>
      </c>
      <c r="G14" s="350" t="str">
        <f>IF('Candidat 2'!$R$45="","",'Candidat 2'!$R$45)</f>
        <v/>
      </c>
      <c r="H14" s="350" t="str">
        <f>IF('Candidat 2'!$V$45="","",'Candidat 2'!$V$45)</f>
        <v/>
      </c>
      <c r="I14" s="350" t="str">
        <f>IF('Candidat 2'!$Z$45="","",'Candidat 2'!$Z$45)</f>
        <v/>
      </c>
      <c r="J14" s="350" t="str">
        <f>IF('Candidat 2'!$AD$45="","",'Candidat 2'!$AD$45)</f>
        <v/>
      </c>
      <c r="K14" s="351" t="str">
        <f>IF('Candidat 2'!$AH$43="","",+'Candidat 2'!$AH$43)</f>
        <v/>
      </c>
      <c r="L14" s="352"/>
      <c r="M14" s="349" t="str">
        <f>IF('Candidat 2'!$N$116="","",'Candidat 2'!$N$116)</f>
        <v/>
      </c>
      <c r="N14" s="350" t="str">
        <f>IF('Candidat 2'!$R$116="","",'Candidat 2'!$R$116)</f>
        <v/>
      </c>
      <c r="O14" s="350" t="str">
        <f>IF('Candidat 2'!$V$116="","",'Candidat 2'!$V$116)</f>
        <v/>
      </c>
      <c r="P14" s="350" t="str">
        <f>IF('Candidat 2'!$Z$116="","",'Candidat 2'!$Z$116)</f>
        <v/>
      </c>
      <c r="Q14" s="350" t="str">
        <f>IF('Candidat 2'!$AD$116="","",'Candidat 2'!$AD$116)</f>
        <v/>
      </c>
      <c r="R14" s="353" t="str">
        <f>IF('Candidat 2'!$AH$114="","",+'Candidat 2'!$AH$114)</f>
        <v/>
      </c>
      <c r="S14" s="354"/>
      <c r="T14" s="349" t="str">
        <f>IF('Candidat 2'!$N$212="","",'Candidat 2'!$N$212)</f>
        <v/>
      </c>
      <c r="U14" s="350" t="str">
        <f>IF('Candidat 2'!$R$212="","",'Candidat 2'!$R$212)</f>
        <v/>
      </c>
      <c r="V14" s="350" t="str">
        <f>IF('Candidat 2'!$V$212="","",'Candidat 2'!$V$212)</f>
        <v/>
      </c>
      <c r="W14" s="350" t="str">
        <f>IF('Candidat 2'!$Z$212="","",'Candidat 2'!$Z$212)</f>
        <v/>
      </c>
      <c r="X14" s="350" t="str">
        <f>IF('Candidat 2'!$AD$212="","",'Candidat 2'!$AD$212)</f>
        <v/>
      </c>
      <c r="Y14" s="350" t="str">
        <f>IF('Candidat 2'!$AH$212="","",'Candidat 2'!$AH$212)</f>
        <v/>
      </c>
      <c r="Z14" s="355" t="str">
        <f>IF(+'Candidat 2'!$E$222="","",'Candidat 2'!$E$222)</f>
        <v/>
      </c>
      <c r="AA14" s="290" t="str">
        <f>IF('Candidat 2'!$G$220="","",+'Candidat 2'!$G$220)</f>
        <v/>
      </c>
      <c r="AB14" s="287" t="str">
        <f t="shared" ref="AB14:AB24" si="1">IFERROR(+AVERAGE(M14,N14,O14,P14,Q14),"")</f>
        <v/>
      </c>
      <c r="AC14" s="48" t="str">
        <f t="shared" ref="AC14:AC24" si="2">IFERROR(+AVERAGE(U14,W14,Y14),"")</f>
        <v/>
      </c>
      <c r="AD14" s="48" t="str">
        <f t="shared" ref="AD14:AD24" si="3">IFERROR(+AVERAGE(V14,T14,X14),"")</f>
        <v/>
      </c>
      <c r="AE14" s="382" t="str">
        <f t="shared" ref="AE14:AE24" si="4">IFERROR(+AVERAGE(R14,Z14),"")</f>
        <v/>
      </c>
      <c r="AF14" s="220" t="e">
        <f t="shared" ref="AF14:AF24" si="5">RANK(AE14,$AE$13:$AE$24)</f>
        <v>#VALUE!</v>
      </c>
      <c r="AG14" s="45" t="str">
        <f t="shared" ref="AG14:AG24" si="6">IF(ISERR(+AB14-$AB$26),"",AB14-$AB$26)</f>
        <v/>
      </c>
      <c r="AH14" s="221" t="str">
        <f>IF(+'Candidat 2'!AD4=0,"",+'Candidat 2'!AD4)</f>
        <v/>
      </c>
      <c r="AI14" s="413"/>
      <c r="AJ14" s="415"/>
      <c r="AK14" s="54"/>
      <c r="AL14" s="1"/>
      <c r="AM14" s="1"/>
      <c r="AN14" s="1"/>
      <c r="AO14" s="1"/>
      <c r="AP14" s="1"/>
      <c r="AQ14" s="1"/>
      <c r="AR14" s="1"/>
      <c r="AS14" s="1"/>
      <c r="AT14" s="1"/>
      <c r="AU14" s="1"/>
      <c r="AV14" s="1"/>
      <c r="AW14" s="1"/>
      <c r="AX14" s="1"/>
      <c r="AY14" s="1"/>
      <c r="AZ14" s="1"/>
      <c r="BA14" s="1"/>
      <c r="BB14" s="1"/>
      <c r="BC14" s="1"/>
      <c r="BH14" s="1"/>
      <c r="BI14" s="1"/>
      <c r="BJ14" s="1"/>
      <c r="BK14" s="1"/>
      <c r="BL14" s="1"/>
    </row>
    <row r="15" spans="1:94" ht="47" customHeight="1">
      <c r="A15" s="296" t="s">
        <v>62</v>
      </c>
      <c r="B15" s="210" t="s">
        <v>450</v>
      </c>
      <c r="C15" s="64"/>
      <c r="D15" s="98" t="str">
        <f t="shared" ref="D15:D24" ca="1" si="7">IF(C15="","",TODAY()-C15)</f>
        <v/>
      </c>
      <c r="E15" s="28"/>
      <c r="F15" s="349" t="str">
        <f>IF('Candidat 3'!$N$45="","",'Candidat 3'!$N$45)</f>
        <v/>
      </c>
      <c r="G15" s="350" t="str">
        <f>IF('Candidat 3'!$R$45="","",'Candidat 3'!$R$45)</f>
        <v/>
      </c>
      <c r="H15" s="350" t="str">
        <f>IF('Candidat 3'!$V$45="","",'Candidat 3'!$V$45)</f>
        <v/>
      </c>
      <c r="I15" s="350" t="str">
        <f>IF('Candidat 3'!$Z$45="","",'Candidat 3'!$Z$45)</f>
        <v/>
      </c>
      <c r="J15" s="350" t="str">
        <f>IF('Candidat 3'!$AD$45="","",'Candidat 3'!$AD$45)</f>
        <v/>
      </c>
      <c r="K15" s="351" t="str">
        <f>IF('Candidat 3'!$AH$43="","",+'Candidat 3'!$AH$43)</f>
        <v/>
      </c>
      <c r="L15" s="352"/>
      <c r="M15" s="349" t="str">
        <f>IF('Candidat 3'!$N$116="","",'Candidat 3'!$N$116)</f>
        <v/>
      </c>
      <c r="N15" s="350" t="str">
        <f>IF('Candidat 3'!$R$116="","",'Candidat 3'!$R$116)</f>
        <v/>
      </c>
      <c r="O15" s="350" t="str">
        <f>IF('Candidat 3'!$V$116="","",'Candidat 3'!$V$116)</f>
        <v/>
      </c>
      <c r="P15" s="350" t="str">
        <f>IF('Candidat 3'!$Z$116="","",'Candidat 3'!$Z$116)</f>
        <v/>
      </c>
      <c r="Q15" s="350" t="str">
        <f>IF('Candidat 3'!$AD$116="","",'Candidat 3'!$AD$116)</f>
        <v/>
      </c>
      <c r="R15" s="353" t="str">
        <f>IF('Candidat 3'!$AH$114="","",+'Candidat 3'!$AH$114)</f>
        <v/>
      </c>
      <c r="S15" s="354"/>
      <c r="T15" s="349" t="str">
        <f>IF('Candidat 3'!$N$212="","",'Candidat 3'!$N$212)</f>
        <v/>
      </c>
      <c r="U15" s="350" t="str">
        <f>IF('Candidat 3'!$R$212="","",'Candidat 3'!$R$212)</f>
        <v/>
      </c>
      <c r="V15" s="350" t="str">
        <f>IF('Candidat 3'!$V$212="","",'Candidat 3'!$V$212)</f>
        <v/>
      </c>
      <c r="W15" s="350" t="str">
        <f>IF('Candidat 3'!$Z$212="","",'Candidat 3'!$Z$212)</f>
        <v/>
      </c>
      <c r="X15" s="350" t="str">
        <f>IF('Candidat 3'!$AD$212="","",'Candidat 3'!$AD$212)</f>
        <v/>
      </c>
      <c r="Y15" s="350" t="str">
        <f>IF('Candidat 3'!$AH$212="","",'Candidat 3'!$AH$212)</f>
        <v/>
      </c>
      <c r="Z15" s="355" t="str">
        <f>IF(+'Candidat 3'!$E$222="","",'Candidat 3'!$E$222)</f>
        <v/>
      </c>
      <c r="AA15" s="290" t="str">
        <f>IF('Candidat 3'!$G$220="","",+'Candidat 3'!$G$220)</f>
        <v/>
      </c>
      <c r="AB15" s="287" t="str">
        <f t="shared" si="1"/>
        <v/>
      </c>
      <c r="AC15" s="48" t="str">
        <f t="shared" si="2"/>
        <v/>
      </c>
      <c r="AD15" s="48" t="str">
        <f t="shared" si="3"/>
        <v/>
      </c>
      <c r="AE15" s="382" t="str">
        <f t="shared" si="4"/>
        <v/>
      </c>
      <c r="AF15" s="220" t="e">
        <f t="shared" si="5"/>
        <v>#VALUE!</v>
      </c>
      <c r="AG15" s="45" t="str">
        <f t="shared" si="6"/>
        <v/>
      </c>
      <c r="AH15" s="221" t="str">
        <f>IF(+'Candidat 3'!AD4=0,"",+'Candidat 3'!AD4)</f>
        <v/>
      </c>
      <c r="AI15" s="413"/>
      <c r="AJ15" s="415"/>
      <c r="AK15" s="54"/>
      <c r="AL15" s="1"/>
      <c r="AM15" s="1"/>
      <c r="AN15" s="1"/>
      <c r="AO15" s="1"/>
      <c r="AP15" s="1"/>
      <c r="AQ15" s="1"/>
      <c r="AR15" s="1"/>
      <c r="AS15" s="1"/>
      <c r="AT15" s="1"/>
      <c r="AU15" s="1"/>
      <c r="AV15" s="1"/>
      <c r="AW15" s="1"/>
      <c r="AX15" s="1"/>
      <c r="AY15" s="1"/>
      <c r="AZ15" s="1"/>
      <c r="BA15" s="1"/>
      <c r="BB15" s="1"/>
      <c r="BC15" s="1"/>
      <c r="BH15" s="1"/>
      <c r="BI15" s="1"/>
      <c r="BJ15" s="1"/>
      <c r="BK15" s="1"/>
      <c r="BL15" s="1"/>
    </row>
    <row r="16" spans="1:94" ht="47" customHeight="1">
      <c r="A16" s="296" t="s">
        <v>63</v>
      </c>
      <c r="B16" s="210" t="s">
        <v>451</v>
      </c>
      <c r="C16" s="64"/>
      <c r="D16" s="98" t="str">
        <f t="shared" ca="1" si="7"/>
        <v/>
      </c>
      <c r="E16" s="28"/>
      <c r="F16" s="349" t="str">
        <f>IF('Candidat 4'!$N$45="","",'Candidat 4'!$N$45)</f>
        <v/>
      </c>
      <c r="G16" s="350" t="str">
        <f>IF('Candidat 4'!$R$45="","",'Candidat 4'!$R$45)</f>
        <v/>
      </c>
      <c r="H16" s="350" t="str">
        <f>IF('Candidat 4'!$V$45="","",'Candidat 4'!$V$45)</f>
        <v/>
      </c>
      <c r="I16" s="350" t="str">
        <f>IF('Candidat 4'!$Z$45="","",'Candidat 4'!$Z$45)</f>
        <v/>
      </c>
      <c r="J16" s="350" t="str">
        <f>IF('Candidat 4'!$AD$45="","",'Candidat 4'!$AD$45)</f>
        <v/>
      </c>
      <c r="K16" s="351" t="str">
        <f>IF('Candidat 4'!$AH$43="","",+'Candidat 4'!$AH$43)</f>
        <v/>
      </c>
      <c r="L16" s="352"/>
      <c r="M16" s="349" t="str">
        <f>IF('Candidat 4'!$N$116="","",'Candidat 4'!$N$116)</f>
        <v/>
      </c>
      <c r="N16" s="350" t="str">
        <f>IF('Candidat 4'!$R$116="","",'Candidat 4'!$R$116)</f>
        <v/>
      </c>
      <c r="O16" s="350" t="str">
        <f>IF('Candidat 4'!$V$116="","",'Candidat 4'!$V$116)</f>
        <v/>
      </c>
      <c r="P16" s="350" t="str">
        <f>IF('Candidat 4'!$Z$116="","",'Candidat 4'!$Z$116)</f>
        <v/>
      </c>
      <c r="Q16" s="350" t="str">
        <f>IF('Candidat 4'!$AD$116="","",'Candidat 4'!$AD$116)</f>
        <v/>
      </c>
      <c r="R16" s="353" t="str">
        <f>IF('Candidat 4'!$AH$114="","",+'Candidat 4'!$AH$114)</f>
        <v/>
      </c>
      <c r="S16" s="354"/>
      <c r="T16" s="349" t="str">
        <f>IF('Candidat 4'!$N$212="","",'Candidat 4'!$N$212)</f>
        <v/>
      </c>
      <c r="U16" s="350" t="str">
        <f>IF('Candidat 4'!$R$212="","",'Candidat 4'!$R$212)</f>
        <v/>
      </c>
      <c r="V16" s="350" t="str">
        <f>IF('Candidat 4'!$V$212="","",'Candidat 4'!$V$212)</f>
        <v/>
      </c>
      <c r="W16" s="350" t="str">
        <f>IF('Candidat 4'!$Z$212="","",'Candidat 4'!$Z$212)</f>
        <v/>
      </c>
      <c r="X16" s="350" t="str">
        <f>IF('Candidat 4'!$AD$212="","",'Candidat 4'!$AD$212)</f>
        <v/>
      </c>
      <c r="Y16" s="350" t="str">
        <f>IF('Candidat 4'!$AH$212="","",'Candidat 4'!$AH$212)</f>
        <v/>
      </c>
      <c r="Z16" s="355" t="str">
        <f>IF(+'Candidat 4'!$E$222="","",'Candidat 4'!$E$222)</f>
        <v/>
      </c>
      <c r="AA16" s="290" t="str">
        <f>IF('Candidat 4'!$G$220="","",+'Candidat 4'!$G$220)</f>
        <v/>
      </c>
      <c r="AB16" s="287" t="str">
        <f>IFERROR(+AVERAGE(M16,N16,O16,P16,Q16),"")</f>
        <v/>
      </c>
      <c r="AC16" s="48" t="str">
        <f t="shared" si="2"/>
        <v/>
      </c>
      <c r="AD16" s="48" t="str">
        <f t="shared" si="3"/>
        <v/>
      </c>
      <c r="AE16" s="382" t="str">
        <f t="shared" si="4"/>
        <v/>
      </c>
      <c r="AF16" s="220" t="e">
        <f t="shared" si="5"/>
        <v>#VALUE!</v>
      </c>
      <c r="AG16" s="45" t="str">
        <f t="shared" si="6"/>
        <v/>
      </c>
      <c r="AH16" s="221" t="str">
        <f>IF(+'Candidat 4'!AD4=0,"",+'Candidat 4'!AD4)</f>
        <v/>
      </c>
      <c r="AI16" s="413"/>
      <c r="AJ16" s="415"/>
      <c r="AK16" s="54"/>
      <c r="AL16" s="1"/>
      <c r="AM16" s="1"/>
      <c r="AN16" s="1"/>
      <c r="AO16" s="1"/>
      <c r="AP16" s="1"/>
      <c r="AQ16" s="1"/>
      <c r="AR16" s="1"/>
      <c r="AS16" s="1"/>
      <c r="AT16" s="1"/>
      <c r="AU16" s="1"/>
      <c r="AV16" s="1"/>
      <c r="AW16" s="1"/>
      <c r="AX16" s="1"/>
      <c r="AY16" s="1"/>
      <c r="AZ16" s="1"/>
      <c r="BA16" s="1"/>
      <c r="BB16" s="1"/>
      <c r="BC16" s="1"/>
      <c r="BH16" s="1"/>
      <c r="BI16" s="1"/>
      <c r="BJ16" s="1"/>
      <c r="BK16" s="1"/>
      <c r="BL16" s="1"/>
    </row>
    <row r="17" spans="1:65" ht="47" customHeight="1">
      <c r="A17" s="296" t="s">
        <v>64</v>
      </c>
      <c r="B17" s="210" t="s">
        <v>84</v>
      </c>
      <c r="C17" s="64"/>
      <c r="D17" s="98" t="str">
        <f t="shared" ca="1" si="7"/>
        <v/>
      </c>
      <c r="E17" s="28"/>
      <c r="F17" s="349" t="str">
        <f>IF('Candidat 5'!$N$45="","",'Candidat 5'!$N$45)</f>
        <v/>
      </c>
      <c r="G17" s="350" t="str">
        <f>IF('Candidat 5'!$R$45="","",'Candidat 5'!$R$45)</f>
        <v/>
      </c>
      <c r="H17" s="350" t="str">
        <f>IF('Candidat 5'!$V$45="","",'Candidat 5'!$V$45)</f>
        <v/>
      </c>
      <c r="I17" s="350" t="str">
        <f>IF('Candidat 5'!$Z$45="","",'Candidat 5'!$Z$45)</f>
        <v/>
      </c>
      <c r="J17" s="350" t="str">
        <f>IF('Candidat 5'!$AD$45="","",'Candidat 5'!$AD$45)</f>
        <v/>
      </c>
      <c r="K17" s="351" t="str">
        <f>IF('Candidat 5'!$AH$43="","",+'Candidat 5'!$AH$43)</f>
        <v/>
      </c>
      <c r="L17" s="352"/>
      <c r="M17" s="349" t="str">
        <f>IF('Candidat 5'!$N$116="","",'Candidat 5'!$N$116)</f>
        <v/>
      </c>
      <c r="N17" s="350" t="str">
        <f>IF('Candidat 5'!$R$116="","",'Candidat 5'!$R$116)</f>
        <v/>
      </c>
      <c r="O17" s="350" t="str">
        <f>IF('Candidat 5'!$V$116="","",'Candidat 5'!$V$116)</f>
        <v/>
      </c>
      <c r="P17" s="350" t="str">
        <f>IF('Candidat 5'!$Z$116="","",'Candidat 5'!$Z$116)</f>
        <v/>
      </c>
      <c r="Q17" s="350" t="str">
        <f>IF('Candidat 5'!$AD$116="","",'Candidat 5'!$AD$116)</f>
        <v/>
      </c>
      <c r="R17" s="353" t="str">
        <f>IF('Candidat 5'!$AH$114="","",+'Candidat 5'!$AH$114)</f>
        <v/>
      </c>
      <c r="S17" s="354"/>
      <c r="T17" s="349" t="str">
        <f>IF('Candidat 5'!$N$212="","",'Candidat 5'!$N$212)</f>
        <v/>
      </c>
      <c r="U17" s="350" t="str">
        <f>IF('Candidat 5'!$R$212="","",'Candidat 5'!$R$212)</f>
        <v/>
      </c>
      <c r="V17" s="350" t="str">
        <f>IF('Candidat 5'!$V$212="","",'Candidat 5'!$V$212)</f>
        <v/>
      </c>
      <c r="W17" s="350" t="str">
        <f>IF('Candidat 5'!$Z$212="","",'Candidat 5'!$Z$212)</f>
        <v/>
      </c>
      <c r="X17" s="350" t="str">
        <f>IF('Candidat 5'!$AD$212="","",'Candidat 5'!$AD$212)</f>
        <v/>
      </c>
      <c r="Y17" s="350" t="str">
        <f>IF('Candidat 5'!$AH$212="","",'Candidat 5'!$AH$212)</f>
        <v/>
      </c>
      <c r="Z17" s="355" t="str">
        <f>IF(+'Candidat 5'!$E$222="","",'Candidat 5'!$E$222)</f>
        <v/>
      </c>
      <c r="AA17" s="290" t="str">
        <f>IF('Candidat 5'!$G$220="","",+'Candidat 5'!$G$220)</f>
        <v/>
      </c>
      <c r="AB17" s="287" t="str">
        <f>IFERROR(+AVERAGE(M17,N17,O17,P17,Q17),"")</f>
        <v/>
      </c>
      <c r="AC17" s="48" t="str">
        <f t="shared" si="2"/>
        <v/>
      </c>
      <c r="AD17" s="48" t="str">
        <f t="shared" si="3"/>
        <v/>
      </c>
      <c r="AE17" s="382" t="str">
        <f>IFERROR(+AVERAGE(R17,Z17),"")</f>
        <v/>
      </c>
      <c r="AF17" s="220" t="e">
        <f t="shared" si="5"/>
        <v>#VALUE!</v>
      </c>
      <c r="AG17" s="45" t="str">
        <f t="shared" si="6"/>
        <v/>
      </c>
      <c r="AH17" s="221" t="str">
        <f>IF(+'Candidat 5'!AD4=0,"",+'Candidat 5'!AD4)</f>
        <v/>
      </c>
      <c r="AI17" s="413"/>
      <c r="AJ17" s="415"/>
      <c r="AK17" s="54"/>
      <c r="AL17" s="1"/>
      <c r="AM17" s="1"/>
      <c r="AN17" s="1"/>
      <c r="AO17" s="1"/>
      <c r="AP17" s="1"/>
      <c r="AQ17" s="1"/>
      <c r="AR17" s="1"/>
      <c r="AS17" s="1"/>
      <c r="AT17" s="1"/>
      <c r="AU17" s="1"/>
      <c r="AV17" s="1"/>
      <c r="AW17" s="1"/>
      <c r="AX17" s="1"/>
      <c r="AY17" s="1"/>
      <c r="AZ17" s="1"/>
      <c r="BA17" s="1"/>
      <c r="BB17" s="1"/>
      <c r="BC17" s="1"/>
      <c r="BH17" s="1"/>
      <c r="BI17" s="1"/>
      <c r="BJ17" s="1"/>
      <c r="BK17" s="1"/>
      <c r="BL17" s="1"/>
    </row>
    <row r="18" spans="1:65" ht="47" customHeight="1">
      <c r="A18" s="296" t="s">
        <v>65</v>
      </c>
      <c r="B18" s="210" t="s">
        <v>85</v>
      </c>
      <c r="C18" s="64"/>
      <c r="D18" s="98" t="str">
        <f t="shared" ca="1" si="7"/>
        <v/>
      </c>
      <c r="E18" s="28"/>
      <c r="F18" s="349" t="str">
        <f>IF('Candidat 6'!$N$45="","",'Candidat 6'!$N$45)</f>
        <v/>
      </c>
      <c r="G18" s="350" t="str">
        <f>IF('Candidat 6'!$R$45="","",'Candidat 6'!$R$45)</f>
        <v/>
      </c>
      <c r="H18" s="350" t="str">
        <f>IF('Candidat 6'!$V$45="","",'Candidat 6'!$V$45)</f>
        <v/>
      </c>
      <c r="I18" s="350" t="str">
        <f>IF('Candidat 6'!$Z$45="","",'Candidat 6'!$Z$45)</f>
        <v/>
      </c>
      <c r="J18" s="350" t="str">
        <f>IF('Candidat 6'!$AD$45="","",'Candidat 6'!$AD$45)</f>
        <v/>
      </c>
      <c r="K18" s="351" t="str">
        <f>IF('Candidat 6'!$AH$43="","",+'Candidat 6'!$AH$43)</f>
        <v/>
      </c>
      <c r="L18" s="352"/>
      <c r="M18" s="349" t="str">
        <f>IF('Candidat 6'!$N$116="","",'Candidat 6'!$N$116)</f>
        <v/>
      </c>
      <c r="N18" s="350" t="str">
        <f>IF('Candidat 6'!$R$116="","",'Candidat 6'!$R$116)</f>
        <v/>
      </c>
      <c r="O18" s="350" t="str">
        <f>IF('Candidat 6'!$V$116="","",'Candidat 6'!$V$116)</f>
        <v/>
      </c>
      <c r="P18" s="350" t="str">
        <f>IF('Candidat 6'!$Z$116="","",'Candidat 6'!$Z$116)</f>
        <v/>
      </c>
      <c r="Q18" s="350" t="str">
        <f>IF('Candidat 6'!$AD$116="","",'Candidat 6'!$AD$116)</f>
        <v/>
      </c>
      <c r="R18" s="353" t="str">
        <f>IF('Candidat 6'!$AH$114="","",+'Candidat 6'!$AH$114)</f>
        <v/>
      </c>
      <c r="S18" s="354"/>
      <c r="T18" s="349" t="str">
        <f>IF('Candidat 6'!$N$212="","",'Candidat 6'!$N$212)</f>
        <v/>
      </c>
      <c r="U18" s="350" t="str">
        <f>IF('Candidat 6'!$R$212="","",'Candidat 6'!$R$212)</f>
        <v/>
      </c>
      <c r="V18" s="350" t="str">
        <f>IF('Candidat 6'!$V$212="","",'Candidat 6'!$V$212)</f>
        <v/>
      </c>
      <c r="W18" s="350" t="str">
        <f>IF('Candidat 6'!$Z$212="","",'Candidat 6'!$Z$212)</f>
        <v/>
      </c>
      <c r="X18" s="350" t="str">
        <f>IF('Candidat 6'!$AD$212="","",'Candidat 6'!$AD$212)</f>
        <v/>
      </c>
      <c r="Y18" s="350" t="str">
        <f>IF('Candidat 6'!$AH$212="","",'Candidat 6'!$AH$212)</f>
        <v/>
      </c>
      <c r="Z18" s="355" t="str">
        <f>IF(+'Candidat 6'!$E$222="","",'Candidat 6'!$E$222)</f>
        <v/>
      </c>
      <c r="AA18" s="290" t="str">
        <f>IF('Candidat 6'!$G$220="","",+'Candidat 6'!$G$220)</f>
        <v/>
      </c>
      <c r="AB18" s="287" t="str">
        <f t="shared" si="1"/>
        <v/>
      </c>
      <c r="AC18" s="48" t="str">
        <f t="shared" si="2"/>
        <v/>
      </c>
      <c r="AD18" s="48" t="str">
        <f t="shared" si="3"/>
        <v/>
      </c>
      <c r="AE18" s="382" t="str">
        <f t="shared" si="4"/>
        <v/>
      </c>
      <c r="AF18" s="220" t="e">
        <f t="shared" si="5"/>
        <v>#VALUE!</v>
      </c>
      <c r="AG18" s="45" t="str">
        <f t="shared" si="6"/>
        <v/>
      </c>
      <c r="AH18" s="221" t="str">
        <f>IF(+'Candidat 6'!AD4=0,"",+'Candidat 6'!AD4)</f>
        <v/>
      </c>
      <c r="AI18" s="413"/>
      <c r="AJ18" s="415"/>
      <c r="AK18" s="54"/>
      <c r="AL18" s="1"/>
      <c r="AM18" s="1"/>
      <c r="AN18" s="1"/>
      <c r="AO18" s="1"/>
      <c r="AP18" s="1"/>
      <c r="AQ18" s="1"/>
      <c r="AR18" s="1"/>
      <c r="AS18" s="1"/>
      <c r="AT18" s="1"/>
      <c r="AU18" s="1"/>
      <c r="AV18" s="1"/>
      <c r="AW18" s="1"/>
      <c r="AX18" s="1"/>
      <c r="AY18" s="1"/>
      <c r="AZ18" s="1"/>
      <c r="BA18" s="1"/>
      <c r="BB18" s="1"/>
      <c r="BC18" s="1"/>
      <c r="BH18" s="1"/>
      <c r="BI18" s="1"/>
      <c r="BJ18" s="1"/>
      <c r="BK18" s="1"/>
      <c r="BL18" s="1"/>
    </row>
    <row r="19" spans="1:65" ht="47" customHeight="1">
      <c r="A19" s="296" t="s">
        <v>66</v>
      </c>
      <c r="B19" s="210" t="s">
        <v>86</v>
      </c>
      <c r="C19" s="64"/>
      <c r="D19" s="98" t="str">
        <f t="shared" ca="1" si="7"/>
        <v/>
      </c>
      <c r="E19" s="28"/>
      <c r="F19" s="349" t="str">
        <f>IF('Candidat 7'!$N$45="","",'Candidat 7'!$N$45)</f>
        <v/>
      </c>
      <c r="G19" s="350" t="str">
        <f>IF('Candidat 7'!$R$45="","",'Candidat 7'!$R$45)</f>
        <v/>
      </c>
      <c r="H19" s="350" t="str">
        <f>IF('Candidat 7'!$V$45="","",'Candidat 7'!$V$45)</f>
        <v/>
      </c>
      <c r="I19" s="350" t="str">
        <f>IF('Candidat 7'!$Z$45="","",'Candidat 7'!$Z$45)</f>
        <v/>
      </c>
      <c r="J19" s="350" t="str">
        <f>IF('Candidat 7'!$AD$45="","",'Candidat 7'!$AD$45)</f>
        <v/>
      </c>
      <c r="K19" s="351" t="str">
        <f>IF('Candidat 7'!$AH$43="","",+'Candidat 7'!$AH$43)</f>
        <v/>
      </c>
      <c r="L19" s="352"/>
      <c r="M19" s="349" t="str">
        <f>IF('Candidat 7'!$N$116="","",'Candidat 7'!$N$116)</f>
        <v/>
      </c>
      <c r="N19" s="350" t="str">
        <f>IF('Candidat 7'!$R$116="","",'Candidat 7'!$R$116)</f>
        <v/>
      </c>
      <c r="O19" s="350" t="str">
        <f>IF('Candidat 7'!$V$116="","",'Candidat 7'!$V$116)</f>
        <v/>
      </c>
      <c r="P19" s="350" t="str">
        <f>IF('Candidat 7'!$Z$116="","",'Candidat 7'!$Z$116)</f>
        <v/>
      </c>
      <c r="Q19" s="350" t="str">
        <f>IF('Candidat 7'!$AD$116="","",'Candidat 7'!$AD$116)</f>
        <v/>
      </c>
      <c r="R19" s="353" t="str">
        <f>IF('Candidat 7'!$AH$114="","",+'Candidat 7'!$AH$114)</f>
        <v/>
      </c>
      <c r="S19" s="354"/>
      <c r="T19" s="349" t="str">
        <f>IF('Candidat 7'!$N$212="","",'Candidat 7'!$N$212)</f>
        <v/>
      </c>
      <c r="U19" s="350" t="str">
        <f>IF('Candidat 7'!$R$212="","",'Candidat 7'!$R$212)</f>
        <v/>
      </c>
      <c r="V19" s="350" t="str">
        <f>IF('Candidat 7'!$V$212="","",'Candidat 7'!$V$212)</f>
        <v/>
      </c>
      <c r="W19" s="350" t="str">
        <f>IF('Candidat 7'!$Z$212="","",'Candidat 7'!$Z$212)</f>
        <v/>
      </c>
      <c r="X19" s="350" t="str">
        <f>IF('Candidat 7'!$AD$212="","",'Candidat 7'!$AD$212)</f>
        <v/>
      </c>
      <c r="Y19" s="350" t="str">
        <f>IF('Candidat 7'!$AH$212="","",'Candidat 7'!$AH$212)</f>
        <v/>
      </c>
      <c r="Z19" s="355" t="str">
        <f>IF(+'Candidat 7'!$E$222="","",'Candidat 7'!$E$222)</f>
        <v/>
      </c>
      <c r="AA19" s="290" t="str">
        <f>IF('Candidat 7'!$G$220="","",+'Candidat 7'!$G$220)</f>
        <v/>
      </c>
      <c r="AB19" s="287" t="str">
        <f t="shared" si="1"/>
        <v/>
      </c>
      <c r="AC19" s="48" t="str">
        <f t="shared" si="2"/>
        <v/>
      </c>
      <c r="AD19" s="48" t="str">
        <f t="shared" si="3"/>
        <v/>
      </c>
      <c r="AE19" s="382" t="str">
        <f t="shared" si="4"/>
        <v/>
      </c>
      <c r="AF19" s="220" t="e">
        <f t="shared" si="5"/>
        <v>#VALUE!</v>
      </c>
      <c r="AG19" s="45" t="str">
        <f t="shared" si="6"/>
        <v/>
      </c>
      <c r="AH19" s="221" t="str">
        <f>IF(+'Candidat 7'!AD4=0,"",+'Candidat 7'!AD4)</f>
        <v/>
      </c>
      <c r="AI19" s="413"/>
      <c r="AJ19" s="415"/>
      <c r="AK19" s="54"/>
      <c r="AL19" s="1"/>
      <c r="AM19" s="1"/>
      <c r="AN19" s="1"/>
      <c r="AO19" s="1"/>
      <c r="AP19" s="1"/>
      <c r="AQ19" s="1"/>
      <c r="AR19" s="1"/>
      <c r="AS19" s="1"/>
      <c r="AT19" s="1"/>
      <c r="AU19" s="1"/>
      <c r="AV19" s="1"/>
      <c r="AW19" s="1"/>
      <c r="AX19" s="1"/>
      <c r="AY19" s="1"/>
      <c r="AZ19" s="1"/>
      <c r="BA19" s="1"/>
      <c r="BB19" s="1"/>
      <c r="BC19" s="1"/>
      <c r="BH19" s="1"/>
      <c r="BI19" s="1"/>
      <c r="BJ19" s="1"/>
      <c r="BK19" s="1"/>
      <c r="BL19" s="1"/>
    </row>
    <row r="20" spans="1:65" ht="47" customHeight="1">
      <c r="A20" s="296" t="s">
        <v>67</v>
      </c>
      <c r="B20" s="210" t="s">
        <v>87</v>
      </c>
      <c r="C20" s="64"/>
      <c r="D20" s="98" t="str">
        <f t="shared" ca="1" si="7"/>
        <v/>
      </c>
      <c r="E20" s="28"/>
      <c r="F20" s="349" t="str">
        <f>IF('Candidat 8'!$N$45="","",'Candidat 8'!$N$45)</f>
        <v/>
      </c>
      <c r="G20" s="350" t="str">
        <f>IF('Candidat 8'!$R$45="","",'Candidat 8'!$R$45)</f>
        <v/>
      </c>
      <c r="H20" s="350" t="str">
        <f>IF('Candidat 8'!$V$45="","",'Candidat 8'!$V$45)</f>
        <v/>
      </c>
      <c r="I20" s="350" t="str">
        <f>IF('Candidat 8'!$Z$45="","",'Candidat 8'!$Z$45)</f>
        <v/>
      </c>
      <c r="J20" s="350" t="str">
        <f>IF('Candidat 8'!$AD$45="","",'Candidat 8'!$AD$45)</f>
        <v/>
      </c>
      <c r="K20" s="351" t="str">
        <f>IF('Candidat 8'!$AH$43="","",+'Candidat 8'!$AH$43)</f>
        <v/>
      </c>
      <c r="L20" s="352"/>
      <c r="M20" s="349" t="str">
        <f>IF('Candidat 8'!$N$116="","",'Candidat 8'!$N$116)</f>
        <v/>
      </c>
      <c r="N20" s="350" t="str">
        <f>IF('Candidat 8'!$R$116="","",'Candidat 8'!$R$116)</f>
        <v/>
      </c>
      <c r="O20" s="350" t="str">
        <f>IF('Candidat 8'!$V$116="","",'Candidat 8'!$V$116)</f>
        <v/>
      </c>
      <c r="P20" s="350" t="str">
        <f>IF('Candidat 8'!$Z$116="","",'Candidat 8'!$Z$116)</f>
        <v/>
      </c>
      <c r="Q20" s="350" t="str">
        <f>IF('Candidat 8'!$AD$116="","",'Candidat 8'!$AD$116)</f>
        <v/>
      </c>
      <c r="R20" s="353" t="str">
        <f>IF('Candidat 8'!$AH$114="","",+'Candidat 8'!$AH$114)</f>
        <v/>
      </c>
      <c r="S20" s="354"/>
      <c r="T20" s="349" t="str">
        <f>IF('Candidat 8'!$N$212="","",'Candidat 8'!$N$212)</f>
        <v/>
      </c>
      <c r="U20" s="350" t="str">
        <f>IF('Candidat 8'!$R$212="","",'Candidat 8'!$R$212)</f>
        <v/>
      </c>
      <c r="V20" s="350" t="str">
        <f>IF('Candidat 8'!$V$212="","",'Candidat 8'!$V$212)</f>
        <v/>
      </c>
      <c r="W20" s="350" t="str">
        <f>IF('Candidat 8'!$Z$212="","",'Candidat 8'!$Z$212)</f>
        <v/>
      </c>
      <c r="X20" s="350" t="str">
        <f>IF('Candidat 8'!$AD$212="","",'Candidat 8'!$AD$212)</f>
        <v/>
      </c>
      <c r="Y20" s="350" t="str">
        <f>IF('Candidat 8'!$AH$212="","",'Candidat 8'!$AH$212)</f>
        <v/>
      </c>
      <c r="Z20" s="355" t="str">
        <f>IF(+'Candidat 8'!$E$222="","",'Candidat 8'!$E$222)</f>
        <v/>
      </c>
      <c r="AA20" s="290" t="str">
        <f>IF('Candidat 8'!$G$220="","",+'Candidat 8'!$G$220)</f>
        <v/>
      </c>
      <c r="AB20" s="287" t="str">
        <f t="shared" si="1"/>
        <v/>
      </c>
      <c r="AC20" s="48" t="str">
        <f t="shared" si="2"/>
        <v/>
      </c>
      <c r="AD20" s="48" t="str">
        <f t="shared" si="3"/>
        <v/>
      </c>
      <c r="AE20" s="382" t="str">
        <f t="shared" si="4"/>
        <v/>
      </c>
      <c r="AF20" s="220" t="e">
        <f t="shared" si="5"/>
        <v>#VALUE!</v>
      </c>
      <c r="AG20" s="45" t="str">
        <f t="shared" si="6"/>
        <v/>
      </c>
      <c r="AH20" s="221" t="str">
        <f>IF(+'Candidat 8'!AD4=0,"",+'Candidat 8'!AD4)</f>
        <v/>
      </c>
      <c r="AI20" s="413"/>
      <c r="AJ20" s="415"/>
      <c r="AK20" s="54"/>
      <c r="AL20" s="1"/>
      <c r="AM20" s="1"/>
      <c r="AN20" s="1"/>
      <c r="AO20" s="1"/>
      <c r="AP20" s="1"/>
      <c r="AQ20" s="1"/>
      <c r="AR20" s="1"/>
      <c r="AS20" s="1"/>
      <c r="AT20" s="1"/>
      <c r="AU20" s="1"/>
      <c r="AV20" s="1"/>
      <c r="AW20" s="1"/>
      <c r="AX20" s="1"/>
      <c r="AY20" s="1"/>
      <c r="AZ20" s="1"/>
      <c r="BA20" s="1"/>
      <c r="BB20" s="1"/>
      <c r="BC20" s="1"/>
      <c r="BH20" s="1"/>
      <c r="BI20" s="1"/>
      <c r="BJ20" s="1"/>
      <c r="BK20" s="1"/>
      <c r="BL20" s="1"/>
    </row>
    <row r="21" spans="1:65" ht="47" customHeight="1">
      <c r="A21" s="296" t="s">
        <v>68</v>
      </c>
      <c r="B21" s="210" t="s">
        <v>88</v>
      </c>
      <c r="C21" s="64"/>
      <c r="D21" s="98" t="str">
        <f t="shared" ca="1" si="7"/>
        <v/>
      </c>
      <c r="E21" s="28"/>
      <c r="F21" s="349" t="str">
        <f>IF('Candidat 9'!$N$45="","",'Candidat 9'!$N$45)</f>
        <v/>
      </c>
      <c r="G21" s="350" t="str">
        <f>IF('Candidat 9'!$R$45="","",'Candidat 9'!$R$45)</f>
        <v/>
      </c>
      <c r="H21" s="350" t="str">
        <f>IF('Candidat 9'!$V$45="","",'Candidat 9'!$V$45)</f>
        <v/>
      </c>
      <c r="I21" s="350" t="str">
        <f>IF('Candidat 9'!$Z$45="","",'Candidat 9'!$Z$45)</f>
        <v/>
      </c>
      <c r="J21" s="350" t="str">
        <f>IF('Candidat 9'!$AD$45="","",'Candidat 9'!$AD$45)</f>
        <v/>
      </c>
      <c r="K21" s="351" t="str">
        <f>IF('Candidat 9'!$AH$43="","",+'Candidat 9'!$AH$43)</f>
        <v/>
      </c>
      <c r="L21" s="352"/>
      <c r="M21" s="349" t="str">
        <f>IF('Candidat 9'!$N$116="","",'Candidat 9'!$N$116)</f>
        <v/>
      </c>
      <c r="N21" s="350" t="str">
        <f>IF('Candidat 9'!$R$116="","",'Candidat 9'!$R$116)</f>
        <v/>
      </c>
      <c r="O21" s="350" t="str">
        <f>IF('Candidat 9'!$V$116="","",'Candidat 9'!$V$116)</f>
        <v/>
      </c>
      <c r="P21" s="350" t="str">
        <f>IF('Candidat 9'!$Z$116="","",'Candidat 9'!$Z$116)</f>
        <v/>
      </c>
      <c r="Q21" s="350" t="str">
        <f>IF('Candidat 9'!$AD$116="","",'Candidat 9'!$AD$116)</f>
        <v/>
      </c>
      <c r="R21" s="353" t="str">
        <f>IF('Candidat 9'!$AH$114="","",+'Candidat 9'!$AH$114)</f>
        <v/>
      </c>
      <c r="S21" s="354"/>
      <c r="T21" s="349" t="str">
        <f>IF('Candidat 9'!$N$212="","",'Candidat 9'!$N$212)</f>
        <v/>
      </c>
      <c r="U21" s="350" t="str">
        <f>IF('Candidat 9'!$R$212="","",'Candidat 9'!$R$212)</f>
        <v/>
      </c>
      <c r="V21" s="350" t="str">
        <f>IF('Candidat 9'!$V$212="","",'Candidat 9'!$V$212)</f>
        <v/>
      </c>
      <c r="W21" s="350" t="str">
        <f>IF('Candidat 9'!$Z$212="","",'Candidat 9'!$Z$212)</f>
        <v/>
      </c>
      <c r="X21" s="350" t="str">
        <f>IF('Candidat 9'!$AD$212="","",'Candidat 9'!$AD$212)</f>
        <v/>
      </c>
      <c r="Y21" s="350" t="str">
        <f>IF('Candidat 9'!$AH$212="","",'Candidat 9'!$AH$212)</f>
        <v/>
      </c>
      <c r="Z21" s="355" t="str">
        <f>IF(+'Candidat 9'!$E$222="","",'Candidat 9'!$E$222)</f>
        <v/>
      </c>
      <c r="AA21" s="290" t="str">
        <f>IF('Candidat 9'!$G$220="","",+'Candidat 9'!$G$220)</f>
        <v/>
      </c>
      <c r="AB21" s="287" t="str">
        <f>IFERROR(+AVERAGE(M21,N21,O21,P21,Q21),"")</f>
        <v/>
      </c>
      <c r="AC21" s="48" t="str">
        <f t="shared" si="2"/>
        <v/>
      </c>
      <c r="AD21" s="48" t="str">
        <f t="shared" si="3"/>
        <v/>
      </c>
      <c r="AE21" s="382" t="str">
        <f t="shared" si="4"/>
        <v/>
      </c>
      <c r="AF21" s="220" t="e">
        <f t="shared" si="5"/>
        <v>#VALUE!</v>
      </c>
      <c r="AG21" s="45" t="str">
        <f t="shared" si="6"/>
        <v/>
      </c>
      <c r="AH21" s="221" t="str">
        <f>IF(+'Candidat 9'!AD4=0,"",+'Candidat 9'!AD4)</f>
        <v/>
      </c>
      <c r="AI21" s="413"/>
      <c r="AJ21" s="415"/>
      <c r="AK21" s="54"/>
      <c r="AL21" s="1"/>
      <c r="AM21" s="1"/>
      <c r="AN21" s="1"/>
      <c r="AO21" s="1"/>
      <c r="AP21" s="1"/>
      <c r="AQ21" s="1"/>
      <c r="AR21" s="1"/>
      <c r="AS21" s="1"/>
      <c r="AT21" s="1"/>
      <c r="AU21" s="1"/>
      <c r="AV21" s="1"/>
      <c r="AW21" s="1"/>
      <c r="AX21" s="1"/>
      <c r="AY21" s="1"/>
      <c r="AZ21" s="1"/>
      <c r="BA21" s="1"/>
      <c r="BB21" s="1"/>
      <c r="BC21" s="1"/>
      <c r="BH21" s="1"/>
      <c r="BI21" s="1"/>
      <c r="BJ21" s="1"/>
      <c r="BK21" s="1"/>
      <c r="BL21" s="1"/>
      <c r="BM21" s="1"/>
    </row>
    <row r="22" spans="1:65" ht="47" customHeight="1">
      <c r="A22" s="296" t="s">
        <v>69</v>
      </c>
      <c r="B22" s="210" t="s">
        <v>182</v>
      </c>
      <c r="C22" s="64"/>
      <c r="D22" s="98" t="str">
        <f t="shared" ca="1" si="7"/>
        <v/>
      </c>
      <c r="E22" s="28"/>
      <c r="F22" s="349" t="str">
        <f>IF('Candidat 10'!$N$45="","",'Candidat 10'!$N$45)</f>
        <v/>
      </c>
      <c r="G22" s="350" t="str">
        <f>IF('Candidat 10'!$R$45="","",'Candidat 10'!$R$45)</f>
        <v/>
      </c>
      <c r="H22" s="350" t="str">
        <f>IF('Candidat 10'!$V$45="","",'Candidat 10'!$V$45)</f>
        <v/>
      </c>
      <c r="I22" s="350" t="str">
        <f>IF('Candidat 10'!$Z$45="","",'Candidat 10'!$Z$45)</f>
        <v/>
      </c>
      <c r="J22" s="350" t="str">
        <f>IF('Candidat 10'!$AD$45="","",'Candidat 10'!$AD$45)</f>
        <v/>
      </c>
      <c r="K22" s="351" t="str">
        <f>IF('Candidat 10'!$AH$43="","",+'Candidat 10'!$AH$43)</f>
        <v/>
      </c>
      <c r="L22" s="352"/>
      <c r="M22" s="349" t="str">
        <f>IF('Candidat 10'!$N$116="","",'Candidat 10'!$N$116)</f>
        <v/>
      </c>
      <c r="N22" s="350" t="str">
        <f>IF('Candidat 10'!$R$116="","",'Candidat 10'!$R$116)</f>
        <v/>
      </c>
      <c r="O22" s="350" t="str">
        <f>IF('Candidat 10'!$V$116="","",'Candidat 10'!$V$116)</f>
        <v/>
      </c>
      <c r="P22" s="350" t="str">
        <f>IF('Candidat 10'!$Z$116="","",'Candidat 10'!$Z$116)</f>
        <v/>
      </c>
      <c r="Q22" s="350" t="str">
        <f>IF('Candidat 10'!$AD$116="","",'Candidat 10'!$AD$116)</f>
        <v/>
      </c>
      <c r="R22" s="353" t="str">
        <f>IF('Candidat 10'!$AH$114="","",+'Candidat 10'!$AH$114)</f>
        <v/>
      </c>
      <c r="S22" s="354"/>
      <c r="T22" s="349" t="str">
        <f>IF('Candidat 10'!$N$212="","",'Candidat 10'!$N$212)</f>
        <v/>
      </c>
      <c r="U22" s="350" t="str">
        <f>IF('Candidat 10'!$R$212="","",'Candidat 10'!$R$212)</f>
        <v/>
      </c>
      <c r="V22" s="350" t="str">
        <f>IF('Candidat 10'!$V$212="","",'Candidat 10'!$V$212)</f>
        <v/>
      </c>
      <c r="W22" s="350" t="str">
        <f>IF('Candidat 10'!$Z$212="","",'Candidat 10'!$Z$212)</f>
        <v/>
      </c>
      <c r="X22" s="350" t="str">
        <f>IF('Candidat 10'!$AD$212="","",'Candidat 10'!$AD$212)</f>
        <v/>
      </c>
      <c r="Y22" s="350" t="str">
        <f>IF('Candidat 10'!$AH$212="","",'Candidat 10'!$AH$212)</f>
        <v/>
      </c>
      <c r="Z22" s="355" t="str">
        <f>IF(+'Candidat 10'!$E$222="","",'Candidat 10'!$E$222)</f>
        <v/>
      </c>
      <c r="AA22" s="290" t="str">
        <f>IF('Candidat 10'!$G$220="","",+'Candidat 10'!$G$220)</f>
        <v/>
      </c>
      <c r="AB22" s="287" t="str">
        <f t="shared" si="1"/>
        <v/>
      </c>
      <c r="AC22" s="48" t="str">
        <f t="shared" si="2"/>
        <v/>
      </c>
      <c r="AD22" s="48" t="str">
        <f t="shared" si="3"/>
        <v/>
      </c>
      <c r="AE22" s="382" t="str">
        <f t="shared" si="4"/>
        <v/>
      </c>
      <c r="AF22" s="220" t="e">
        <f t="shared" si="5"/>
        <v>#VALUE!</v>
      </c>
      <c r="AG22" s="45" t="str">
        <f t="shared" si="6"/>
        <v/>
      </c>
      <c r="AH22" s="221" t="str">
        <f>IF(+'Candidat 10'!AD4=0,"",+'Candidat 10'!AD4)</f>
        <v/>
      </c>
      <c r="AI22" s="413"/>
      <c r="AJ22" s="415"/>
      <c r="AK22" s="54"/>
      <c r="AL22" s="1"/>
      <c r="AM22" s="1"/>
      <c r="AN22" s="1"/>
      <c r="AO22" s="1"/>
      <c r="AP22" s="1"/>
      <c r="AQ22" s="1"/>
      <c r="AR22" s="1"/>
      <c r="AS22" s="1"/>
      <c r="AT22" s="1"/>
      <c r="AU22" s="1"/>
      <c r="AV22" s="1"/>
      <c r="AW22" s="1"/>
      <c r="AX22" s="1"/>
      <c r="AY22" s="1"/>
      <c r="AZ22" s="1"/>
      <c r="BA22" s="1"/>
      <c r="BB22" s="1"/>
      <c r="BC22" s="1"/>
      <c r="BH22" s="1"/>
      <c r="BI22" s="1"/>
      <c r="BJ22" s="1"/>
      <c r="BK22" s="1"/>
      <c r="BL22" s="1"/>
      <c r="BM22" s="1"/>
    </row>
    <row r="23" spans="1:65" ht="47" customHeight="1">
      <c r="A23" s="296" t="s">
        <v>70</v>
      </c>
      <c r="B23" s="210" t="s">
        <v>89</v>
      </c>
      <c r="C23" s="64"/>
      <c r="D23" s="98" t="str">
        <f t="shared" ca="1" si="7"/>
        <v/>
      </c>
      <c r="E23" s="28"/>
      <c r="F23" s="349" t="str">
        <f>IF('Candidat 11'!$N$45="","",'Candidat 11'!$N$45)</f>
        <v/>
      </c>
      <c r="G23" s="350" t="str">
        <f>IF('Candidat 11'!$R$45="","",'Candidat 11'!$R$45)</f>
        <v/>
      </c>
      <c r="H23" s="350" t="str">
        <f>IF('Candidat 11'!$V$45="","",'Candidat 11'!$V$45)</f>
        <v/>
      </c>
      <c r="I23" s="350" t="str">
        <f>IF('Candidat 11'!$Z$45="","",'Candidat 11'!$Z$45)</f>
        <v/>
      </c>
      <c r="J23" s="350" t="str">
        <f>IF('Candidat 11'!$AD$45="","",'Candidat 11'!$AD$45)</f>
        <v/>
      </c>
      <c r="K23" s="351" t="str">
        <f>IF('Candidat 11'!$AH$43="","",+'Candidat 11'!$AH$43)</f>
        <v/>
      </c>
      <c r="L23" s="352"/>
      <c r="M23" s="349" t="str">
        <f>IF('Candidat 11'!$N$116="","",'Candidat 11'!$N$116)</f>
        <v/>
      </c>
      <c r="N23" s="350" t="str">
        <f>IF('Candidat 11'!$R$116="","",'Candidat 11'!$R$116)</f>
        <v/>
      </c>
      <c r="O23" s="350" t="str">
        <f>IF('Candidat 11'!$V$116="","",'Candidat 11'!$V$116)</f>
        <v/>
      </c>
      <c r="P23" s="350" t="str">
        <f>IF('Candidat 11'!$Z$116="","",'Candidat 11'!$Z$116)</f>
        <v/>
      </c>
      <c r="Q23" s="350" t="str">
        <f>IF('Candidat 11'!$AD$116="","",'Candidat 11'!$AD$116)</f>
        <v/>
      </c>
      <c r="R23" s="353" t="str">
        <f>IF('Candidat 11'!$AH$114="","",+'Candidat 11'!$AH$114)</f>
        <v/>
      </c>
      <c r="S23" s="354"/>
      <c r="T23" s="349" t="str">
        <f>IF('Candidat 11'!$N$212="","",'Candidat 11'!$N$212)</f>
        <v/>
      </c>
      <c r="U23" s="350" t="str">
        <f>IF('Candidat 11'!$R$212="","",'Candidat 11'!$R$212)</f>
        <v/>
      </c>
      <c r="V23" s="350" t="str">
        <f>IF('Candidat 11'!$V$212="","",'Candidat 11'!$V$212)</f>
        <v/>
      </c>
      <c r="W23" s="350" t="str">
        <f>IF('Candidat 11'!$Z$212="","",'Candidat 11'!$Z$212)</f>
        <v/>
      </c>
      <c r="X23" s="350" t="str">
        <f>IF('Candidat 11'!$AD$212="","",'Candidat 11'!$AD$212)</f>
        <v/>
      </c>
      <c r="Y23" s="350" t="str">
        <f>IF('Candidat 11'!$AH$212="","",'Candidat 11'!$AH$212)</f>
        <v/>
      </c>
      <c r="Z23" s="355" t="str">
        <f>IF(+'Candidat 11'!$E$222="","",'Candidat 11'!$E$222)</f>
        <v/>
      </c>
      <c r="AA23" s="290" t="str">
        <f>IF('Candidat 11'!$G$220="","",+'Candidat 11'!$G$220)</f>
        <v/>
      </c>
      <c r="AB23" s="287" t="str">
        <f t="shared" si="1"/>
        <v/>
      </c>
      <c r="AC23" s="48" t="str">
        <f t="shared" si="2"/>
        <v/>
      </c>
      <c r="AD23" s="48" t="str">
        <f t="shared" si="3"/>
        <v/>
      </c>
      <c r="AE23" s="382" t="str">
        <f t="shared" si="4"/>
        <v/>
      </c>
      <c r="AF23" s="220" t="e">
        <f t="shared" si="5"/>
        <v>#VALUE!</v>
      </c>
      <c r="AG23" s="45" t="str">
        <f t="shared" si="6"/>
        <v/>
      </c>
      <c r="AH23" s="221" t="str">
        <f>IF(+'Candidat 11'!AD4=0,"",+'Candidat 11'!AD4)</f>
        <v/>
      </c>
      <c r="AI23" s="413"/>
      <c r="AJ23" s="415"/>
      <c r="AK23" s="54"/>
      <c r="AL23" s="1"/>
      <c r="AM23" s="1"/>
      <c r="AN23" s="1"/>
      <c r="AO23" s="1"/>
      <c r="AP23" s="1"/>
      <c r="AQ23" s="1"/>
      <c r="AR23" s="1"/>
      <c r="AS23" s="1"/>
      <c r="AT23" s="1"/>
      <c r="AU23" s="1"/>
      <c r="AV23" s="1"/>
      <c r="AW23" s="1"/>
      <c r="AX23" s="1"/>
      <c r="AY23" s="1"/>
      <c r="AZ23" s="1"/>
      <c r="BA23" s="1"/>
      <c r="BB23" s="1"/>
      <c r="BC23" s="1"/>
      <c r="BH23" s="1"/>
      <c r="BI23" s="1"/>
      <c r="BJ23" s="1"/>
      <c r="BK23" s="1"/>
      <c r="BL23" s="1"/>
      <c r="BM23" s="1"/>
    </row>
    <row r="24" spans="1:65" ht="47" customHeight="1" thickBot="1">
      <c r="A24" s="296" t="s">
        <v>71</v>
      </c>
      <c r="B24" s="211" t="s">
        <v>90</v>
      </c>
      <c r="C24" s="96"/>
      <c r="D24" s="99" t="str">
        <f t="shared" ca="1" si="7"/>
        <v/>
      </c>
      <c r="E24" s="28"/>
      <c r="F24" s="371" t="str">
        <f>IF('Candidat 12'!$N$45="","",'Candidat 12'!$N$45)</f>
        <v/>
      </c>
      <c r="G24" s="372" t="str">
        <f>IF('Candidat 12'!$R$45="","",'Candidat 12'!$R$45)</f>
        <v/>
      </c>
      <c r="H24" s="372" t="str">
        <f>IF('Candidat 12'!$V$45="","",'Candidat 12'!$V$45)</f>
        <v/>
      </c>
      <c r="I24" s="372" t="str">
        <f>IF('Candidat 12'!$Z$45="","",'Candidat 12'!$Z$45)</f>
        <v/>
      </c>
      <c r="J24" s="372" t="str">
        <f>IF('Candidat 12'!$AD$45="","",'Candidat 12'!$AD$45)</f>
        <v/>
      </c>
      <c r="K24" s="373" t="str">
        <f>IF('Candidat 12'!$AH$43="","",+'Candidat 12'!$AH$43)</f>
        <v/>
      </c>
      <c r="L24" s="374"/>
      <c r="M24" s="371" t="str">
        <f>IF('Candidat 12'!$N$116="","",'Candidat 12'!$N$116)</f>
        <v/>
      </c>
      <c r="N24" s="372" t="str">
        <f>IF('Candidat 12'!$R$116="","",'Candidat 12'!$R$116)</f>
        <v/>
      </c>
      <c r="O24" s="372" t="str">
        <f>IF('Candidat 12'!$V$116="","",'Candidat 12'!$V$116)</f>
        <v/>
      </c>
      <c r="P24" s="372" t="str">
        <f>IF('Candidat 12'!$Z$116="","",'Candidat 12'!$Z$116)</f>
        <v/>
      </c>
      <c r="Q24" s="372" t="str">
        <f>IF('Candidat 12'!$AD$116="","",'Candidat 12'!$AD$116)</f>
        <v/>
      </c>
      <c r="R24" s="375" t="str">
        <f>IF('Candidat 12'!$AH$114="","",+'Candidat 12'!$AH$114)</f>
        <v/>
      </c>
      <c r="S24" s="376"/>
      <c r="T24" s="371" t="str">
        <f>IF('Candidat 12'!$N$212="","",'Candidat 12'!$N$212)</f>
        <v/>
      </c>
      <c r="U24" s="372" t="str">
        <f>IF('Candidat 12'!$R$212="","",'Candidat 12'!$R$212)</f>
        <v/>
      </c>
      <c r="V24" s="372" t="str">
        <f>IF('Candidat 12'!$V$212="","",'Candidat 12'!$V$212)</f>
        <v/>
      </c>
      <c r="W24" s="372" t="str">
        <f>IF('Candidat 12'!$Z$212="","",'Candidat 12'!$Z$212)</f>
        <v/>
      </c>
      <c r="X24" s="372" t="str">
        <f>IF('Candidat 12'!$AD$212="","",'Candidat 12'!$AD$212)</f>
        <v/>
      </c>
      <c r="Y24" s="372" t="str">
        <f>IF('Candidat 12'!$AH$212="","",'Candidat 12'!$AH$212)</f>
        <v/>
      </c>
      <c r="Z24" s="377" t="str">
        <f>IF(+'Candidat 12'!$E$222="","",'Candidat 12'!$E$222)</f>
        <v/>
      </c>
      <c r="AA24" s="291" t="str">
        <f>IF('Candidat 12'!$G$220="","",+'Candidat 12'!$G$220)</f>
        <v/>
      </c>
      <c r="AB24" s="288" t="str">
        <f t="shared" si="1"/>
        <v/>
      </c>
      <c r="AC24" s="282" t="str">
        <f t="shared" si="2"/>
        <v/>
      </c>
      <c r="AD24" s="282" t="str">
        <f t="shared" si="3"/>
        <v/>
      </c>
      <c r="AE24" s="383" t="str">
        <f t="shared" si="4"/>
        <v/>
      </c>
      <c r="AF24" s="289" t="e">
        <f t="shared" si="5"/>
        <v>#VALUE!</v>
      </c>
      <c r="AG24" s="283" t="str">
        <f t="shared" si="6"/>
        <v/>
      </c>
      <c r="AH24" s="284" t="str">
        <f>IF(+'Candidat 12'!AD4=0,"",+'Candidat 12'!AD4)</f>
        <v/>
      </c>
      <c r="AI24" s="414"/>
      <c r="AJ24" s="416"/>
      <c r="AK24" s="54"/>
      <c r="AL24" s="1"/>
      <c r="AM24" s="1"/>
      <c r="AN24" s="1"/>
      <c r="AO24" s="1"/>
      <c r="AP24" s="1"/>
      <c r="AQ24" s="1"/>
      <c r="AR24" s="1"/>
      <c r="AS24" s="1"/>
      <c r="AT24" s="1"/>
      <c r="AU24" s="1"/>
      <c r="AV24" s="1"/>
      <c r="AW24" s="1"/>
      <c r="AX24" s="1"/>
      <c r="AY24" s="1"/>
      <c r="AZ24" s="1"/>
      <c r="BA24" s="1"/>
      <c r="BB24" s="1"/>
      <c r="BC24" s="1"/>
      <c r="BH24" s="1"/>
      <c r="BI24" s="1"/>
      <c r="BJ24" s="1"/>
      <c r="BK24" s="1"/>
      <c r="BL24" s="1"/>
      <c r="BM24" s="1"/>
    </row>
    <row r="25" spans="1:65" ht="4" customHeight="1" thickBot="1">
      <c r="A25" s="1"/>
      <c r="D25"/>
      <c r="E25"/>
      <c r="F25"/>
      <c r="G25"/>
      <c r="H25"/>
      <c r="I25"/>
      <c r="J25"/>
      <c r="K25"/>
      <c r="L25"/>
      <c r="M25"/>
      <c r="N25"/>
      <c r="O25"/>
      <c r="P25"/>
      <c r="Q25"/>
      <c r="R25"/>
      <c r="S25"/>
      <c r="T25" s="31"/>
      <c r="U25" s="31"/>
      <c r="V25" s="31"/>
      <c r="W25" s="31"/>
      <c r="X25"/>
      <c r="Y25"/>
      <c r="Z25" s="31"/>
      <c r="AL25" s="1"/>
      <c r="AM25" s="1"/>
      <c r="AN25" s="1"/>
      <c r="AO25" s="1"/>
      <c r="AP25" s="1"/>
      <c r="AQ25" s="1"/>
      <c r="AR25" s="1"/>
      <c r="AS25" s="1"/>
      <c r="AT25" s="1"/>
      <c r="AU25" s="1"/>
      <c r="AV25" s="1"/>
      <c r="AW25" s="1"/>
      <c r="AX25" s="1"/>
      <c r="AY25" s="1"/>
      <c r="AZ25" s="1"/>
      <c r="BA25" s="1"/>
      <c r="BB25" s="1"/>
      <c r="BC25" s="1"/>
      <c r="BH25" s="1"/>
      <c r="BI25" s="1"/>
      <c r="BJ25" s="1"/>
      <c r="BK25" s="1"/>
      <c r="BL25" s="1"/>
      <c r="BM25" s="1"/>
    </row>
    <row r="26" spans="1:65" ht="28" customHeight="1" thickBot="1">
      <c r="A26" s="1"/>
      <c r="B26" s="46"/>
      <c r="C26" s="46"/>
      <c r="D26" s="46"/>
      <c r="E26" s="11"/>
      <c r="F26" s="89" t="str">
        <f>IFERROR(AVERAGE(F13:F24),"")</f>
        <v/>
      </c>
      <c r="G26" s="90" t="str">
        <f>IFERROR(AVERAGE(G13:G24),"")</f>
        <v/>
      </c>
      <c r="H26" s="90" t="str">
        <f>IFERROR(AVERAGE(H13:H24),"")</f>
        <v/>
      </c>
      <c r="I26" s="90" t="str">
        <f t="shared" ref="I26:J26" si="8">IFERROR(AVERAGE(I13:I24),"")</f>
        <v/>
      </c>
      <c r="J26" s="90" t="str">
        <f t="shared" si="8"/>
        <v/>
      </c>
      <c r="K26" s="47" t="str">
        <f>IFERROR(AVERAGE(K13:K24),"")</f>
        <v/>
      </c>
      <c r="L26" s="11"/>
      <c r="M26" s="89" t="str">
        <f>IFERROR(AVERAGE(M13:M24),"")</f>
        <v/>
      </c>
      <c r="N26" s="90" t="str">
        <f>IFERROR(AVERAGE(N13:N24),"")</f>
        <v/>
      </c>
      <c r="O26" s="90" t="str">
        <f>IFERROR(AVERAGE(O13:O24),"")</f>
        <v/>
      </c>
      <c r="P26" s="90" t="str">
        <f t="shared" ref="P26:Q26" si="9">IFERROR(AVERAGE(P13:P24),"")</f>
        <v/>
      </c>
      <c r="Q26" s="90" t="str">
        <f t="shared" si="9"/>
        <v/>
      </c>
      <c r="R26" s="47" t="str">
        <f>IFERROR(AVERAGE(R13:R24),"")</f>
        <v/>
      </c>
      <c r="S26" s="91"/>
      <c r="T26" s="89" t="str">
        <f>IFERROR(AVERAGE(T13:T24),"")</f>
        <v/>
      </c>
      <c r="U26" s="90" t="str">
        <f>IFERROR(AVERAGE(U13:U24),"")</f>
        <v/>
      </c>
      <c r="V26" s="90" t="str">
        <f>IFERROR(AVERAGE(V13:V24),"")</f>
        <v/>
      </c>
      <c r="W26" s="90" t="str">
        <f>IFERROR(AVERAGE(W13:W24),"")</f>
        <v/>
      </c>
      <c r="X26" s="90" t="str">
        <f t="shared" ref="X26" si="10">IFERROR(AVERAGE(X13:X24),"")</f>
        <v/>
      </c>
      <c r="Y26" s="90" t="str">
        <f t="shared" ref="Y26" si="11">IFERROR(AVERAGE(Y13:Y24),"")</f>
        <v/>
      </c>
      <c r="Z26" s="47" t="str">
        <f>IFERROR(AVERAGE(Z13:Z24),"")</f>
        <v/>
      </c>
      <c r="AB26" s="89" t="str">
        <f>IFERROR(AVERAGE(AB13:AB24),"")</f>
        <v/>
      </c>
      <c r="AC26" s="90" t="str">
        <f t="shared" ref="AC26:AE26" si="12">IFERROR(AVERAGE(AC13:AC24),"")</f>
        <v/>
      </c>
      <c r="AD26" s="90" t="str">
        <f t="shared" si="12"/>
        <v/>
      </c>
      <c r="AE26" s="92" t="str">
        <f t="shared" si="12"/>
        <v/>
      </c>
      <c r="AL26" s="1"/>
      <c r="AM26" s="1"/>
      <c r="AN26" s="1"/>
      <c r="AO26" s="1"/>
      <c r="AP26" s="1"/>
      <c r="AQ26" s="1"/>
      <c r="AR26" s="1"/>
      <c r="AS26" s="1"/>
      <c r="AT26" s="1"/>
      <c r="AU26" s="1"/>
      <c r="AV26" s="1"/>
      <c r="AW26" s="1"/>
      <c r="AX26" s="1"/>
      <c r="AY26" s="1"/>
      <c r="AZ26" s="1"/>
      <c r="BA26" s="1"/>
      <c r="BB26" s="1"/>
      <c r="BC26" s="1"/>
      <c r="BH26" s="1"/>
      <c r="BI26" s="1"/>
      <c r="BJ26" s="1"/>
      <c r="BK26" s="1"/>
      <c r="BL26" s="1"/>
      <c r="BM26" s="1"/>
    </row>
    <row r="27" spans="1:65" ht="8" customHeight="1">
      <c r="A27" s="1"/>
      <c r="B27" s="46"/>
      <c r="C27" s="46"/>
      <c r="D27" s="46"/>
      <c r="E27" s="11"/>
      <c r="F27" s="11"/>
      <c r="G27" s="11"/>
      <c r="H27" s="11"/>
      <c r="I27" s="11"/>
      <c r="J27" s="11"/>
      <c r="K27" s="11"/>
      <c r="L27" s="11"/>
      <c r="M27" s="12"/>
      <c r="N27" s="12"/>
      <c r="Y27"/>
      <c r="Z27"/>
      <c r="AF27"/>
      <c r="AG27"/>
      <c r="AH27"/>
      <c r="AL27" s="3"/>
      <c r="AM27" s="3"/>
      <c r="AN27" s="3"/>
      <c r="AO27" s="3"/>
      <c r="AP27" s="3"/>
      <c r="AQ27" s="3"/>
      <c r="AR27" s="1"/>
      <c r="AS27" s="1"/>
      <c r="AT27" s="1"/>
      <c r="AU27" s="1"/>
      <c r="AV27" s="1"/>
      <c r="AW27" s="1"/>
      <c r="AX27" s="3"/>
      <c r="AY27" s="3"/>
      <c r="BH27" s="1"/>
      <c r="BI27" s="1"/>
      <c r="BJ27" s="1"/>
      <c r="BK27" s="1"/>
      <c r="BL27" s="1"/>
      <c r="BM27" s="1"/>
    </row>
    <row r="28" spans="1:65" ht="21" customHeight="1">
      <c r="A28" s="1"/>
      <c r="B28" s="46"/>
      <c r="C28" s="46"/>
      <c r="D28" s="11"/>
      <c r="E28" s="12"/>
      <c r="F28" s="12"/>
      <c r="G28" s="12"/>
      <c r="H28" s="12"/>
      <c r="I28" s="12"/>
      <c r="J28" s="12"/>
      <c r="K28" s="12"/>
      <c r="L28" s="12"/>
      <c r="N28"/>
      <c r="O28" s="212" t="s">
        <v>513</v>
      </c>
      <c r="P28"/>
      <c r="Q28"/>
      <c r="R28"/>
      <c r="S28" s="574" t="s">
        <v>360</v>
      </c>
      <c r="T28" s="574"/>
      <c r="U28" s="574"/>
      <c r="V28" s="574"/>
      <c r="W28" s="574"/>
      <c r="X28" s="574"/>
      <c r="Y28" s="574"/>
      <c r="Z28"/>
      <c r="AA28"/>
      <c r="AB28"/>
      <c r="AC28" s="600" t="s">
        <v>440</v>
      </c>
      <c r="AD28" s="600"/>
      <c r="AE28" s="600"/>
      <c r="AF28" s="600"/>
      <c r="AG28" s="600"/>
      <c r="AH28" s="600"/>
      <c r="AI28" s="600"/>
      <c r="AK28"/>
      <c r="AL28" s="1"/>
      <c r="AM28" s="1"/>
      <c r="AN28" s="1"/>
      <c r="AO28" s="1"/>
      <c r="AP28" s="1"/>
      <c r="AQ28" s="1"/>
      <c r="AR28" s="1"/>
      <c r="AS28" s="50"/>
      <c r="AT28" s="3"/>
      <c r="AU28" s="3"/>
      <c r="AV28" s="1"/>
      <c r="AW28" s="1"/>
      <c r="AX28" s="1"/>
      <c r="AY28" s="1"/>
      <c r="AZ28" s="1"/>
      <c r="BA28" s="1"/>
      <c r="BB28" s="1"/>
      <c r="BC28" s="1"/>
      <c r="BH28" s="1"/>
      <c r="BI28" s="1"/>
      <c r="BJ28" s="1"/>
      <c r="BK28" s="1"/>
      <c r="BL28" s="1"/>
      <c r="BM28" s="1"/>
    </row>
    <row r="29" spans="1:65" ht="14" customHeight="1" thickBot="1">
      <c r="A29" s="1"/>
      <c r="D29" s="555" t="s">
        <v>24</v>
      </c>
      <c r="E29" s="556"/>
      <c r="F29" s="556"/>
      <c r="G29" s="556"/>
      <c r="H29" s="556"/>
      <c r="I29" s="556"/>
      <c r="J29" s="556"/>
      <c r="K29" s="556"/>
      <c r="L29" s="556"/>
      <c r="M29" s="557"/>
      <c r="N29"/>
      <c r="O29" s="564">
        <f>IFERROR(+MIN($Z$13:$Z$24)," ")</f>
        <v>0</v>
      </c>
      <c r="Q29"/>
      <c r="R29"/>
      <c r="S29" s="574"/>
      <c r="T29" s="574"/>
      <c r="U29" s="574"/>
      <c r="V29" s="574"/>
      <c r="W29" s="574"/>
      <c r="X29" s="574"/>
      <c r="Y29" s="574"/>
      <c r="Z29"/>
      <c r="AA29"/>
      <c r="AB29"/>
      <c r="AC29" s="601" t="s">
        <v>551</v>
      </c>
      <c r="AD29" s="601"/>
      <c r="AE29" s="601"/>
      <c r="AF29" s="601"/>
      <c r="AG29" s="601"/>
      <c r="AH29" s="601"/>
      <c r="AI29" s="601"/>
      <c r="AK29"/>
      <c r="AL29" s="1"/>
      <c r="AM29" s="1"/>
      <c r="AN29" s="1"/>
      <c r="AO29" s="1"/>
      <c r="AP29" s="1"/>
      <c r="AQ29" s="1"/>
      <c r="AR29" s="1"/>
      <c r="AS29" s="3"/>
      <c r="AT29" s="3"/>
      <c r="AU29" s="3"/>
      <c r="AV29" s="1"/>
      <c r="AW29" s="1"/>
      <c r="AX29" s="1"/>
      <c r="AY29" s="1"/>
      <c r="AZ29" s="1"/>
      <c r="BA29" s="1"/>
      <c r="BB29" s="1"/>
      <c r="BC29" s="1"/>
      <c r="BH29" s="1"/>
      <c r="BI29" s="1"/>
      <c r="BJ29" s="1"/>
      <c r="BK29" s="1"/>
      <c r="BL29" s="1"/>
      <c r="BM29" s="1"/>
    </row>
    <row r="30" spans="1:65" ht="17" customHeight="1">
      <c r="A30" s="1"/>
      <c r="B30"/>
      <c r="C30"/>
      <c r="D30" s="558"/>
      <c r="E30" s="559"/>
      <c r="F30" s="559"/>
      <c r="G30" s="559"/>
      <c r="H30" s="559"/>
      <c r="I30" s="559"/>
      <c r="J30" s="559"/>
      <c r="K30" s="559"/>
      <c r="L30" s="559"/>
      <c r="M30" s="560"/>
      <c r="N30"/>
      <c r="O30" s="565"/>
      <c r="P30"/>
      <c r="Q30"/>
      <c r="R30"/>
      <c r="S30"/>
      <c r="T30"/>
      <c r="U30"/>
      <c r="V30"/>
      <c r="W30"/>
      <c r="X30"/>
      <c r="Y30" s="572" t="s">
        <v>513</v>
      </c>
      <c r="Z30"/>
      <c r="AA30"/>
      <c r="AB30"/>
      <c r="AC30" s="598" t="s">
        <v>171</v>
      </c>
      <c r="AD30" s="599"/>
      <c r="AE30" s="595"/>
      <c r="AF30" s="596"/>
      <c r="AG30" s="596"/>
      <c r="AH30" s="596"/>
      <c r="AI30" s="597"/>
      <c r="AJ30" s="292"/>
      <c r="AK30"/>
      <c r="AL30" s="1"/>
      <c r="AM30" s="1"/>
      <c r="AN30" s="1"/>
      <c r="AO30" s="1"/>
      <c r="AP30" s="1"/>
      <c r="AQ30" s="1"/>
      <c r="AR30" s="3"/>
      <c r="AS30" s="3"/>
      <c r="AT30" s="1"/>
      <c r="AU30" s="3"/>
      <c r="AV30" s="1"/>
      <c r="AW30" s="1"/>
      <c r="AX30" s="1"/>
      <c r="AY30" s="1"/>
      <c r="AZ30" s="1"/>
      <c r="BA30" s="1"/>
      <c r="BB30" s="1"/>
      <c r="BC30" s="1"/>
      <c r="BH30" s="1"/>
      <c r="BI30" s="1"/>
      <c r="BJ30" s="1"/>
      <c r="BK30" s="1"/>
      <c r="BL30" s="1"/>
      <c r="BM30" s="1"/>
    </row>
    <row r="31" spans="1:65" ht="17" customHeight="1">
      <c r="A31" s="1"/>
      <c r="B31"/>
      <c r="C31"/>
      <c r="D31" s="555" t="s">
        <v>25</v>
      </c>
      <c r="E31" s="556"/>
      <c r="F31" s="556"/>
      <c r="G31" s="556"/>
      <c r="H31" s="556"/>
      <c r="I31" s="556"/>
      <c r="J31" s="556"/>
      <c r="K31" s="556"/>
      <c r="L31" s="556"/>
      <c r="M31" s="557"/>
      <c r="N31"/>
      <c r="O31" s="564">
        <f>IFERROR(+MAX($Z$13:$Z$24)," ")</f>
        <v>0</v>
      </c>
      <c r="P31" s="13"/>
      <c r="Q31" s="13"/>
      <c r="R31" s="13"/>
      <c r="S31" s="13"/>
      <c r="T31" s="13"/>
      <c r="U31" s="13"/>
      <c r="V31" s="13"/>
      <c r="W31" s="13"/>
      <c r="X31"/>
      <c r="Y31" s="573"/>
      <c r="Z31"/>
      <c r="AA31"/>
      <c r="AB31"/>
      <c r="AC31" s="518" t="s">
        <v>172</v>
      </c>
      <c r="AD31" s="519"/>
      <c r="AE31" s="522"/>
      <c r="AF31" s="523"/>
      <c r="AG31" s="523"/>
      <c r="AH31" s="523"/>
      <c r="AI31" s="524"/>
      <c r="AJ31" s="292"/>
      <c r="AK31"/>
      <c r="AL31" s="1"/>
      <c r="AM31" s="1"/>
      <c r="AN31" s="1"/>
      <c r="AO31" s="1"/>
      <c r="AP31" s="1"/>
      <c r="AQ31" s="1"/>
      <c r="AR31" s="1"/>
      <c r="AS31" s="3"/>
      <c r="AT31" s="1"/>
      <c r="AU31" s="3"/>
      <c r="AV31" s="1"/>
      <c r="AW31" s="1"/>
      <c r="AX31" s="1"/>
      <c r="AY31" s="1"/>
      <c r="AZ31" s="1"/>
      <c r="BA31" s="1"/>
      <c r="BB31" s="1"/>
      <c r="BC31" s="1"/>
      <c r="BH31" s="1"/>
      <c r="BI31" s="1"/>
      <c r="BJ31" s="1"/>
      <c r="BK31" s="1"/>
      <c r="BL31" s="1"/>
      <c r="BM31" s="1"/>
    </row>
    <row r="32" spans="1:65" ht="21" customHeight="1">
      <c r="A32" s="1"/>
      <c r="B32"/>
      <c r="C32"/>
      <c r="D32" s="558"/>
      <c r="E32" s="559"/>
      <c r="F32" s="559"/>
      <c r="G32" s="559"/>
      <c r="H32" s="559"/>
      <c r="I32" s="559"/>
      <c r="J32" s="559"/>
      <c r="K32" s="559"/>
      <c r="L32" s="559"/>
      <c r="M32" s="560"/>
      <c r="N32"/>
      <c r="O32" s="565"/>
      <c r="P32"/>
      <c r="R32"/>
      <c r="S32"/>
      <c r="T32" s="561" t="s">
        <v>26</v>
      </c>
      <c r="U32" s="561"/>
      <c r="V32" s="561"/>
      <c r="W32" s="561"/>
      <c r="X32" s="14">
        <v>9.9999990000000007</v>
      </c>
      <c r="Y32" s="196" cm="1">
        <f t="array" ref="Y32:Y35">FREQUENCY(Z13:Z24,X32:X34)</f>
        <v>0</v>
      </c>
      <c r="Z32"/>
      <c r="AA32"/>
      <c r="AB32"/>
      <c r="AC32" s="518" t="s">
        <v>173</v>
      </c>
      <c r="AD32" s="519"/>
      <c r="AE32" s="522"/>
      <c r="AF32" s="523"/>
      <c r="AG32" s="523"/>
      <c r="AH32" s="523"/>
      <c r="AI32" s="524"/>
      <c r="AJ32" s="292"/>
      <c r="AK32"/>
      <c r="AL32" s="1"/>
      <c r="AM32" s="1"/>
      <c r="AN32" s="1"/>
      <c r="AO32" s="51"/>
      <c r="AP32" s="52"/>
      <c r="AQ32" s="1"/>
      <c r="AR32" s="3"/>
      <c r="AS32" s="3"/>
      <c r="AT32" s="3"/>
      <c r="AU32" s="3"/>
      <c r="AV32" s="1"/>
      <c r="AW32" s="1"/>
      <c r="AX32" s="1"/>
      <c r="AY32" s="1"/>
      <c r="AZ32" s="1"/>
      <c r="BA32" s="1"/>
      <c r="BB32" s="1"/>
      <c r="BC32" s="1"/>
      <c r="BH32" s="1"/>
      <c r="BI32" s="1"/>
      <c r="BJ32" s="1"/>
      <c r="BK32" s="1"/>
      <c r="BL32" s="1"/>
      <c r="BM32" s="1"/>
    </row>
    <row r="33" spans="1:65" ht="21" customHeight="1">
      <c r="A33" s="1"/>
      <c r="B33"/>
      <c r="C33"/>
      <c r="D33" s="566" t="s">
        <v>27</v>
      </c>
      <c r="E33" s="567"/>
      <c r="F33" s="567"/>
      <c r="G33" s="567"/>
      <c r="H33" s="567"/>
      <c r="I33" s="567"/>
      <c r="J33" s="567"/>
      <c r="K33" s="567"/>
      <c r="L33" s="567"/>
      <c r="M33" s="568"/>
      <c r="N33"/>
      <c r="O33" s="562" t="str">
        <f>IFERROR(+AVERAGE($Z$13:$Z$24)," ")</f>
        <v xml:space="preserve"> </v>
      </c>
      <c r="P33"/>
      <c r="R33"/>
      <c r="S33"/>
      <c r="T33" s="561" t="s">
        <v>28</v>
      </c>
      <c r="U33" s="561"/>
      <c r="V33" s="561"/>
      <c r="W33" s="561"/>
      <c r="X33" s="14">
        <v>13.99</v>
      </c>
      <c r="Y33" s="196">
        <v>0</v>
      </c>
      <c r="Z33"/>
      <c r="AA33"/>
      <c r="AB33"/>
      <c r="AC33" s="518" t="s">
        <v>174</v>
      </c>
      <c r="AD33" s="519"/>
      <c r="AE33" s="522"/>
      <c r="AF33" s="523"/>
      <c r="AG33" s="523"/>
      <c r="AH33" s="523"/>
      <c r="AI33" s="524"/>
      <c r="AJ33" s="292"/>
      <c r="AK33" s="29"/>
      <c r="AL33" s="51"/>
      <c r="AM33" s="51"/>
      <c r="AN33" s="51"/>
      <c r="AO33" s="51"/>
      <c r="AP33" s="52"/>
      <c r="AQ33" s="1"/>
      <c r="AR33" s="3"/>
      <c r="AS33" s="3"/>
      <c r="AT33" s="3"/>
      <c r="AU33" s="3"/>
      <c r="AV33" s="1"/>
      <c r="AW33" s="1"/>
      <c r="AX33" s="1"/>
      <c r="AY33" s="1"/>
      <c r="AZ33" s="1"/>
      <c r="BA33" s="1"/>
      <c r="BB33" s="1"/>
      <c r="BC33" s="1"/>
      <c r="BH33" s="1"/>
      <c r="BI33" s="1"/>
      <c r="BJ33" s="1"/>
      <c r="BK33" s="1"/>
      <c r="BL33" s="1"/>
      <c r="BM33" s="1"/>
    </row>
    <row r="34" spans="1:65" ht="21" customHeight="1">
      <c r="A34" s="1"/>
      <c r="B34"/>
      <c r="C34"/>
      <c r="D34" s="569"/>
      <c r="E34" s="570"/>
      <c r="F34" s="570"/>
      <c r="G34" s="570"/>
      <c r="H34" s="570"/>
      <c r="I34" s="570"/>
      <c r="J34" s="570"/>
      <c r="K34" s="570"/>
      <c r="L34" s="570"/>
      <c r="M34" s="571"/>
      <c r="N34"/>
      <c r="O34" s="563"/>
      <c r="P34"/>
      <c r="R34"/>
      <c r="S34"/>
      <c r="T34" s="561" t="s">
        <v>29</v>
      </c>
      <c r="U34" s="561"/>
      <c r="V34" s="561"/>
      <c r="W34" s="561"/>
      <c r="X34" s="14">
        <v>15.99</v>
      </c>
      <c r="Y34" s="196">
        <v>0</v>
      </c>
      <c r="Z34"/>
      <c r="AA34"/>
      <c r="AB34"/>
      <c r="AC34" s="518" t="s">
        <v>175</v>
      </c>
      <c r="AD34" s="519"/>
      <c r="AE34" s="522"/>
      <c r="AF34" s="523"/>
      <c r="AG34" s="523"/>
      <c r="AH34" s="523"/>
      <c r="AI34" s="524"/>
      <c r="AJ34" s="292"/>
      <c r="AK34" s="29"/>
      <c r="AL34" s="51"/>
      <c r="AM34" s="51"/>
      <c r="AN34" s="51"/>
      <c r="AO34" s="51"/>
      <c r="AP34" s="52"/>
      <c r="AQ34" s="1"/>
      <c r="AR34" s="3"/>
      <c r="AS34" s="3"/>
      <c r="AT34" s="3"/>
      <c r="AU34" s="3"/>
      <c r="AV34" s="1"/>
      <c r="AW34" s="1"/>
      <c r="AX34" s="1"/>
      <c r="AY34" s="1"/>
      <c r="AZ34" s="1"/>
      <c r="BA34" s="1"/>
      <c r="BB34" s="1"/>
      <c r="BC34" s="1"/>
      <c r="BH34" s="1"/>
      <c r="BI34" s="1"/>
      <c r="BJ34" s="1"/>
      <c r="BK34" s="1"/>
      <c r="BL34" s="1"/>
      <c r="BM34" s="1"/>
    </row>
    <row r="35" spans="1:65" ht="21" customHeight="1" thickBot="1">
      <c r="A35" s="1"/>
      <c r="B35"/>
      <c r="C35"/>
      <c r="D35" s="555" t="s">
        <v>30</v>
      </c>
      <c r="E35" s="556"/>
      <c r="F35" s="556"/>
      <c r="G35" s="556"/>
      <c r="H35" s="556"/>
      <c r="I35" s="556"/>
      <c r="J35" s="556"/>
      <c r="K35" s="556"/>
      <c r="L35" s="556"/>
      <c r="M35" s="557"/>
      <c r="N35"/>
      <c r="O35" s="564" t="str">
        <f>IFERROR(+STDEV($Z$13:$Z$24),"")</f>
        <v/>
      </c>
      <c r="P35"/>
      <c r="R35"/>
      <c r="S35"/>
      <c r="T35" s="561" t="s">
        <v>31</v>
      </c>
      <c r="U35" s="561"/>
      <c r="V35" s="561"/>
      <c r="W35" s="561"/>
      <c r="X35" s="14">
        <v>16</v>
      </c>
      <c r="Y35" s="197">
        <v>0</v>
      </c>
      <c r="Z35"/>
      <c r="AA35"/>
      <c r="AB35"/>
      <c r="AC35" s="520" t="s">
        <v>176</v>
      </c>
      <c r="AD35" s="521"/>
      <c r="AE35" s="515"/>
      <c r="AF35" s="516"/>
      <c r="AG35" s="516"/>
      <c r="AH35" s="516"/>
      <c r="AI35" s="517"/>
      <c r="AJ35" s="292"/>
      <c r="AK35" s="29"/>
      <c r="AL35" s="51"/>
      <c r="AM35" s="51"/>
      <c r="AN35" s="51"/>
      <c r="AO35" s="51"/>
      <c r="AP35" s="52"/>
      <c r="AQ35" s="1"/>
      <c r="AR35" s="3"/>
      <c r="AS35" s="3"/>
      <c r="AT35" s="3"/>
      <c r="AU35" s="3"/>
      <c r="AV35" s="1"/>
      <c r="AW35" s="1"/>
      <c r="AX35" s="1"/>
      <c r="AY35" s="1"/>
      <c r="AZ35" s="1"/>
      <c r="BA35" s="1"/>
      <c r="BB35" s="1"/>
      <c r="BC35" s="1"/>
      <c r="BH35" s="1"/>
      <c r="BI35" s="1"/>
      <c r="BJ35" s="1"/>
      <c r="BK35" s="1"/>
      <c r="BL35" s="1"/>
      <c r="BM35" s="1"/>
    </row>
    <row r="36" spans="1:65" ht="17" customHeight="1">
      <c r="A36" s="1"/>
      <c r="D36" s="558"/>
      <c r="E36" s="559"/>
      <c r="F36" s="559"/>
      <c r="G36" s="559"/>
      <c r="H36" s="559"/>
      <c r="I36" s="559"/>
      <c r="J36" s="559"/>
      <c r="K36" s="559"/>
      <c r="L36" s="559"/>
      <c r="M36" s="560"/>
      <c r="N36"/>
      <c r="O36" s="565"/>
      <c r="T36" s="15"/>
      <c r="U36" s="15"/>
      <c r="AL36" s="3"/>
      <c r="AM36" s="3"/>
      <c r="AN36" s="3"/>
      <c r="AO36" s="3"/>
      <c r="AP36" s="1"/>
      <c r="AQ36" s="53"/>
      <c r="AR36" s="3"/>
      <c r="AS36" s="3"/>
      <c r="AT36" s="3"/>
      <c r="AU36" s="3"/>
      <c r="AV36" s="1"/>
      <c r="AW36" s="1"/>
      <c r="AX36" s="1"/>
      <c r="AY36" s="1"/>
      <c r="AZ36" s="1"/>
      <c r="BA36" s="1"/>
      <c r="BB36" s="1"/>
      <c r="BC36" s="1"/>
      <c r="BH36" s="1"/>
      <c r="BI36" s="1"/>
      <c r="BJ36" s="1"/>
      <c r="BK36" s="1"/>
      <c r="BL36" s="1"/>
      <c r="BM36" s="1"/>
    </row>
    <row r="37" spans="1:65" ht="7" customHeight="1">
      <c r="A37" s="1"/>
      <c r="E37" s="9"/>
      <c r="F37" s="9"/>
      <c r="G37" s="9"/>
      <c r="H37" s="9"/>
      <c r="I37" s="9"/>
      <c r="J37" s="9"/>
      <c r="K37" s="9"/>
      <c r="L37" s="9"/>
      <c r="M37" s="9"/>
      <c r="N37" s="9"/>
      <c r="O37" s="9"/>
      <c r="P37" s="9"/>
      <c r="Q37" s="9"/>
      <c r="R37" s="9"/>
      <c r="S37" s="9"/>
      <c r="T37" s="9"/>
      <c r="U37" s="9"/>
      <c r="V37" s="9"/>
      <c r="W37"/>
      <c r="X37"/>
      <c r="Y37"/>
      <c r="Z37"/>
      <c r="AA37"/>
      <c r="AB37"/>
      <c r="AC37"/>
      <c r="AD37"/>
      <c r="AE37"/>
      <c r="AF37"/>
      <c r="AG37"/>
      <c r="AH37"/>
      <c r="AI37"/>
      <c r="AJ37"/>
      <c r="AK37"/>
      <c r="AL37" s="1"/>
      <c r="AM37" s="1"/>
      <c r="AN37" s="1"/>
      <c r="AO37" s="1"/>
      <c r="AP37" s="1"/>
      <c r="AQ37" s="1"/>
      <c r="AR37" s="1"/>
      <c r="AS37" s="1"/>
      <c r="AT37" s="1"/>
      <c r="AU37" s="1"/>
      <c r="AV37" s="1"/>
      <c r="AW37" s="3"/>
      <c r="AX37" s="53"/>
      <c r="AY37" s="1"/>
      <c r="BC37" s="1"/>
      <c r="BH37" s="1"/>
      <c r="BI37" s="1"/>
      <c r="BJ37" s="1"/>
      <c r="BK37" s="1"/>
      <c r="BL37" s="1"/>
      <c r="BM37" s="1"/>
    </row>
    <row r="38" spans="1:65" ht="15" customHeight="1">
      <c r="A38" s="1"/>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65">
      <c r="A39" s="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row>
    <row r="40" spans="1:65">
      <c r="A40" s="1"/>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row>
    <row r="41" spans="1:65">
      <c r="A41" s="1"/>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row>
    <row r="42" spans="1:65">
      <c r="A42" s="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row>
    <row r="43" spans="1:65">
      <c r="A43" s="1"/>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row>
    <row r="44" spans="1:65">
      <c r="A44" s="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row>
    <row r="45" spans="1:65">
      <c r="A45" s="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row>
    <row r="46" spans="1:65">
      <c r="A46" s="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row>
    <row r="47" spans="1:65">
      <c r="A47" s="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row>
    <row r="48" spans="1:65">
      <c r="A48" s="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row>
    <row r="49" spans="1:51">
      <c r="A49" s="1"/>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row>
    <row r="50" spans="1:51">
      <c r="A50" s="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row>
    <row r="51" spans="1:51">
      <c r="A51" s="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row>
    <row r="52" spans="1:51">
      <c r="A52" s="1"/>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row>
    <row r="53" spans="1:51">
      <c r="A53" s="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row>
    <row r="54" spans="1:51">
      <c r="A54" s="1"/>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c r="A55" s="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row>
    <row r="56" spans="1:51">
      <c r="A56" s="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row>
    <row r="57" spans="1:51">
      <c r="A57" s="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row>
    <row r="58" spans="1:51">
      <c r="A58" s="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row>
    <row r="59" spans="1:51">
      <c r="A59" s="1"/>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row>
    <row r="60" spans="1:51">
      <c r="A60" s="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1">
      <c r="A61" s="1"/>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row>
    <row r="62" spans="1:51">
      <c r="A62" s="1"/>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row>
    <row r="63" spans="1:51">
      <c r="A63" s="1"/>
      <c r="B63" s="16" t="s">
        <v>83</v>
      </c>
      <c r="C63" s="16"/>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row>
    <row r="64" spans="1:51">
      <c r="A64" s="1"/>
      <c r="B64" s="16" t="s">
        <v>32</v>
      </c>
      <c r="C64" s="16"/>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row>
    <row r="65" spans="1:94">
      <c r="A65" s="1"/>
      <c r="B65" s="16" t="s">
        <v>33</v>
      </c>
      <c r="C65" s="16"/>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row>
    <row r="66" spans="1:94">
      <c r="A66" s="1"/>
      <c r="B66" s="16" t="s">
        <v>34</v>
      </c>
      <c r="C66" s="16"/>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row>
    <row r="67" spans="1:94">
      <c r="A67" s="1"/>
      <c r="B67" s="16" t="s">
        <v>35</v>
      </c>
      <c r="C67" s="16"/>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row>
    <row r="68" spans="1:94">
      <c r="A68" s="1"/>
      <c r="B68" s="16" t="s">
        <v>36</v>
      </c>
      <c r="C68" s="16"/>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row>
    <row r="69" spans="1:94">
      <c r="A69" s="1"/>
      <c r="B69" s="16" t="s">
        <v>37</v>
      </c>
      <c r="C69" s="16"/>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row>
    <row r="70" spans="1:94">
      <c r="A70" s="1"/>
      <c r="B70" s="16" t="s">
        <v>38</v>
      </c>
      <c r="C70" s="16"/>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row>
    <row r="71" spans="1:94">
      <c r="A71" s="1"/>
      <c r="B71" s="16" t="s">
        <v>39</v>
      </c>
      <c r="C71" s="16"/>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row>
    <row r="72" spans="1:94">
      <c r="A72" s="1"/>
      <c r="B72" s="16" t="s">
        <v>40</v>
      </c>
      <c r="C72" s="16"/>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94">
      <c r="A73" s="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row>
    <row r="74" spans="1:94">
      <c r="A74" s="1"/>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row>
    <row r="75" spans="1:94">
      <c r="A75" s="1"/>
      <c r="B75" s="40"/>
      <c r="C75" s="40"/>
      <c r="D75" s="40"/>
      <c r="E75" s="40"/>
      <c r="F75" s="40"/>
      <c r="G75" s="40"/>
      <c r="H75" s="40"/>
      <c r="I75" s="40"/>
      <c r="J75" s="40"/>
      <c r="K75" s="40"/>
      <c r="L75" s="40"/>
      <c r="M75" s="40"/>
      <c r="N75" s="40"/>
      <c r="O75" s="40"/>
      <c r="P75" s="40"/>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row>
    <row r="76" spans="1:94">
      <c r="A76" s="1"/>
      <c r="B76" s="40"/>
      <c r="C76" s="40"/>
      <c r="D76" s="40"/>
      <c r="E76" s="40"/>
      <c r="F76" s="40"/>
      <c r="G76" s="40"/>
      <c r="H76" s="40"/>
      <c r="I76" s="40"/>
      <c r="J76" s="40"/>
      <c r="K76" s="40"/>
      <c r="L76" s="40"/>
      <c r="M76" s="40"/>
      <c r="N76" s="40"/>
      <c r="O76" s="40"/>
      <c r="P76" s="40"/>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row>
    <row r="77" spans="1:94">
      <c r="A77" s="37"/>
      <c r="B77" s="40"/>
      <c r="C77" s="40"/>
      <c r="D77" s="40"/>
      <c r="E77" s="40"/>
      <c r="F77" s="40"/>
      <c r="G77" s="40"/>
      <c r="H77" s="40"/>
      <c r="I77" s="40"/>
      <c r="J77" s="40"/>
      <c r="K77" s="40"/>
      <c r="L77" s="40"/>
      <c r="M77" s="40"/>
      <c r="N77" s="40"/>
      <c r="O77" s="40"/>
      <c r="P77" s="40"/>
      <c r="Q77" s="38"/>
      <c r="R77" s="38"/>
      <c r="S77" s="38"/>
      <c r="T77" s="38"/>
      <c r="U77" s="38"/>
      <c r="V77" s="38"/>
      <c r="W77" s="38"/>
      <c r="X77" s="38"/>
      <c r="Y77" s="38"/>
      <c r="Z77" s="38"/>
      <c r="AA77" s="38"/>
      <c r="AB77" s="38"/>
      <c r="AC77" s="38"/>
      <c r="AD77" s="38"/>
      <c r="AE77" s="38"/>
      <c r="AF77" s="38"/>
      <c r="AG77" s="38"/>
      <c r="AH77" s="38"/>
      <c r="AI77" s="38"/>
      <c r="AJ77" s="38"/>
      <c r="AK77" s="38"/>
      <c r="AL77" s="3"/>
      <c r="AM77" s="3"/>
      <c r="AN77" s="3"/>
      <c r="AO77" s="3"/>
      <c r="AP77" s="3"/>
      <c r="AQ77" s="3"/>
      <c r="AR77" s="3"/>
      <c r="AS77" s="3"/>
      <c r="AT77" s="3"/>
      <c r="AU77" s="3"/>
      <c r="AV77" s="3"/>
      <c r="AW77" s="3"/>
      <c r="AX77" s="3"/>
      <c r="AY77" s="3"/>
    </row>
    <row r="78" spans="1:94" s="4" customFormat="1">
      <c r="A78" s="38"/>
      <c r="B78" s="41" t="s">
        <v>37</v>
      </c>
      <c r="C78" s="41"/>
      <c r="D78" s="40" t="s">
        <v>41</v>
      </c>
      <c r="E78" s="40"/>
      <c r="F78" s="40"/>
      <c r="G78" s="40"/>
      <c r="H78" s="40"/>
      <c r="I78" s="40"/>
      <c r="J78" s="40"/>
      <c r="K78" s="40"/>
      <c r="L78" s="40"/>
      <c r="M78" s="40">
        <v>2021</v>
      </c>
      <c r="N78" s="40"/>
      <c r="O78" s="40"/>
      <c r="P78" s="40"/>
      <c r="Q78" s="38"/>
      <c r="R78" s="38"/>
      <c r="S78" s="38"/>
      <c r="T78" s="38"/>
      <c r="U78" s="38"/>
      <c r="V78" s="38"/>
      <c r="W78" s="38"/>
      <c r="X78" s="38"/>
      <c r="Y78" s="38"/>
      <c r="Z78" s="38"/>
      <c r="AA78" s="38"/>
      <c r="AB78" s="38"/>
      <c r="AC78" s="38"/>
      <c r="AD78" s="38"/>
      <c r="AE78" s="38"/>
      <c r="AF78" s="38"/>
      <c r="AG78" s="38"/>
      <c r="AH78" s="38"/>
      <c r="AI78" s="38"/>
      <c r="AJ78" s="38"/>
      <c r="AK78" s="38"/>
      <c r="AL78" s="3"/>
      <c r="AM78" s="3"/>
      <c r="AN78" s="3"/>
      <c r="AO78" s="3"/>
      <c r="AP78" s="3"/>
      <c r="AQ78" s="3"/>
      <c r="AR78" s="3"/>
      <c r="AS78" s="3"/>
      <c r="AT78" s="3"/>
      <c r="AU78" s="3"/>
      <c r="AV78" s="3"/>
      <c r="AW78" s="3"/>
      <c r="AX78" s="3"/>
      <c r="AY78" s="3"/>
      <c r="AZ78" s="3"/>
      <c r="BA78" s="3"/>
      <c r="BB78" s="1"/>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row>
    <row r="79" spans="1:94" s="4" customFormat="1">
      <c r="A79" s="38"/>
      <c r="B79" s="41" t="s">
        <v>38</v>
      </c>
      <c r="C79" s="41"/>
      <c r="D79" s="40" t="s">
        <v>42</v>
      </c>
      <c r="E79" s="40"/>
      <c r="F79" s="40"/>
      <c r="G79" s="40"/>
      <c r="H79" s="40"/>
      <c r="I79" s="40"/>
      <c r="J79" s="40"/>
      <c r="K79" s="40"/>
      <c r="L79" s="40"/>
      <c r="M79" s="40">
        <v>2022</v>
      </c>
      <c r="N79" s="40"/>
      <c r="O79" s="40"/>
      <c r="P79" s="40"/>
      <c r="Q79" s="38"/>
      <c r="R79" s="38"/>
      <c r="S79" s="38"/>
      <c r="T79" s="38"/>
      <c r="U79" s="38"/>
      <c r="V79" s="38"/>
      <c r="W79" s="38"/>
      <c r="X79" s="38"/>
      <c r="Y79" s="38"/>
      <c r="Z79" s="38"/>
      <c r="AA79" s="38"/>
      <c r="AB79" s="38"/>
      <c r="AC79" s="38"/>
      <c r="AD79" s="38"/>
      <c r="AE79" s="38"/>
      <c r="AF79" s="38"/>
      <c r="AG79" s="38"/>
      <c r="AH79" s="38"/>
      <c r="AI79" s="38"/>
      <c r="AJ79" s="38"/>
      <c r="AK79" s="38"/>
      <c r="AL79" s="3"/>
      <c r="AM79" s="3"/>
      <c r="AN79" s="3"/>
      <c r="AO79" s="3"/>
      <c r="AP79" s="3"/>
      <c r="AQ79" s="3"/>
      <c r="AR79" s="3"/>
      <c r="AS79" s="3"/>
      <c r="AT79" s="3"/>
      <c r="AU79" s="3"/>
      <c r="AV79" s="3"/>
      <c r="AW79" s="3"/>
      <c r="AX79" s="3"/>
      <c r="AY79" s="3"/>
      <c r="AZ79" s="3"/>
      <c r="BA79" s="3"/>
      <c r="BB79" s="1"/>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row>
    <row r="80" spans="1:94" s="4" customFormat="1">
      <c r="A80" s="38"/>
      <c r="B80" s="41" t="s">
        <v>39</v>
      </c>
      <c r="C80" s="41"/>
      <c r="D80" s="40" t="s">
        <v>43</v>
      </c>
      <c r="E80" s="40"/>
      <c r="F80" s="40"/>
      <c r="G80" s="40"/>
      <c r="H80" s="40"/>
      <c r="I80" s="40"/>
      <c r="J80" s="40"/>
      <c r="K80" s="40"/>
      <c r="L80" s="40"/>
      <c r="M80" s="40">
        <v>2023</v>
      </c>
      <c r="N80" s="40"/>
      <c r="O80" s="40"/>
      <c r="P80" s="40"/>
      <c r="Q80" s="38"/>
      <c r="R80" s="38"/>
      <c r="S80" s="38"/>
      <c r="T80" s="38"/>
      <c r="U80" s="38"/>
      <c r="V80" s="38"/>
      <c r="W80" s="38"/>
      <c r="X80" s="38"/>
      <c r="Y80" s="38"/>
      <c r="Z80" s="38"/>
      <c r="AA80" s="38"/>
      <c r="AB80" s="38"/>
      <c r="AC80" s="38"/>
      <c r="AD80" s="38"/>
      <c r="AE80" s="38"/>
      <c r="AF80" s="38"/>
      <c r="AG80" s="38"/>
      <c r="AH80" s="38"/>
      <c r="AI80" s="38"/>
      <c r="AJ80" s="38"/>
      <c r="AK80" s="38"/>
      <c r="AL80" s="3"/>
      <c r="AM80" s="3"/>
      <c r="AN80" s="3"/>
      <c r="AO80" s="3"/>
      <c r="AP80" s="3"/>
      <c r="AQ80" s="3"/>
      <c r="AR80" s="3"/>
      <c r="AS80" s="3"/>
      <c r="AT80" s="3"/>
      <c r="AU80" s="3"/>
      <c r="AV80" s="3"/>
      <c r="AW80" s="3"/>
      <c r="AX80" s="3"/>
      <c r="AY80" s="3"/>
      <c r="AZ80" s="3"/>
      <c r="BA80" s="3"/>
      <c r="BB80" s="1"/>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row>
    <row r="81" spans="1:94" s="4" customFormat="1">
      <c r="A81" s="38"/>
      <c r="B81" s="41" t="s">
        <v>77</v>
      </c>
      <c r="C81" s="41"/>
      <c r="D81" s="40"/>
      <c r="E81" s="40"/>
      <c r="F81" s="40"/>
      <c r="G81" s="40"/>
      <c r="H81" s="40"/>
      <c r="I81" s="40"/>
      <c r="J81" s="40"/>
      <c r="K81" s="40"/>
      <c r="L81" s="40"/>
      <c r="M81" s="40">
        <v>2024</v>
      </c>
      <c r="N81" s="40"/>
      <c r="O81" s="40"/>
      <c r="P81" s="40"/>
      <c r="Q81" s="38"/>
      <c r="R81" s="38"/>
      <c r="S81" s="38"/>
      <c r="T81" s="38"/>
      <c r="U81" s="38"/>
      <c r="V81" s="38"/>
      <c r="W81" s="38"/>
      <c r="X81" s="38"/>
      <c r="Y81" s="38"/>
      <c r="Z81" s="38"/>
      <c r="AA81" s="38"/>
      <c r="AB81" s="38"/>
      <c r="AC81" s="38"/>
      <c r="AD81" s="38"/>
      <c r="AE81" s="38"/>
      <c r="AF81" s="38"/>
      <c r="AG81" s="38"/>
      <c r="AH81" s="38"/>
      <c r="AI81" s="38"/>
      <c r="AJ81" s="38"/>
      <c r="AK81" s="38"/>
      <c r="AL81" s="3"/>
      <c r="AM81" s="3"/>
      <c r="AN81" s="3"/>
      <c r="AO81" s="3"/>
      <c r="AP81" s="3"/>
      <c r="AQ81" s="3"/>
      <c r="AR81" s="3"/>
      <c r="AS81" s="3"/>
      <c r="AT81" s="3"/>
      <c r="AU81" s="3"/>
      <c r="AV81" s="3"/>
      <c r="AW81" s="3"/>
      <c r="AX81" s="3"/>
      <c r="AY81" s="3"/>
      <c r="AZ81" s="3"/>
      <c r="BA81" s="3"/>
      <c r="BB81" s="1"/>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row>
    <row r="82" spans="1:94" s="4" customFormat="1">
      <c r="A82" s="38"/>
      <c r="B82" s="41" t="s">
        <v>79</v>
      </c>
      <c r="C82" s="41"/>
      <c r="D82" s="40"/>
      <c r="E82" s="40"/>
      <c r="F82" s="40"/>
      <c r="G82" s="40"/>
      <c r="H82" s="40"/>
      <c r="I82" s="40"/>
      <c r="J82" s="40"/>
      <c r="K82" s="40"/>
      <c r="L82" s="40"/>
      <c r="M82" s="40">
        <v>2025</v>
      </c>
      <c r="N82" s="40"/>
      <c r="O82" s="40"/>
      <c r="P82" s="40"/>
      <c r="Q82" s="38"/>
      <c r="R82" s="38"/>
      <c r="S82" s="38"/>
      <c r="T82" s="38"/>
      <c r="U82" s="38"/>
      <c r="V82" s="38"/>
      <c r="W82" s="38"/>
      <c r="X82" s="38"/>
      <c r="Y82" s="38"/>
      <c r="Z82" s="38"/>
      <c r="AA82" s="38"/>
      <c r="AB82" s="38"/>
      <c r="AC82" s="38"/>
      <c r="AD82" s="38"/>
      <c r="AE82" s="38"/>
      <c r="AF82" s="38"/>
      <c r="AG82" s="38"/>
      <c r="AH82" s="38"/>
      <c r="AI82" s="38"/>
      <c r="AJ82" s="38"/>
      <c r="AK82" s="38"/>
      <c r="AL82" s="3"/>
      <c r="AM82" s="3"/>
      <c r="AN82" s="3"/>
      <c r="AO82" s="3"/>
      <c r="AP82" s="3"/>
      <c r="AQ82" s="3"/>
      <c r="AR82" s="3"/>
      <c r="AS82" s="3"/>
      <c r="AT82" s="3"/>
      <c r="AU82" s="3"/>
      <c r="AV82" s="3"/>
      <c r="AW82" s="3"/>
      <c r="AX82" s="3"/>
      <c r="AY82" s="3"/>
      <c r="AZ82" s="3"/>
      <c r="BA82" s="3"/>
      <c r="BB82" s="1"/>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row>
    <row r="83" spans="1:94" s="4" customFormat="1">
      <c r="A83" s="38"/>
      <c r="B83" s="41" t="s">
        <v>78</v>
      </c>
      <c r="C83" s="41"/>
      <c r="D83" s="40"/>
      <c r="E83" s="40"/>
      <c r="F83" s="40"/>
      <c r="G83" s="40"/>
      <c r="H83" s="40"/>
      <c r="I83" s="40"/>
      <c r="J83" s="40"/>
      <c r="K83" s="40"/>
      <c r="L83" s="40"/>
      <c r="M83" s="40">
        <v>2026</v>
      </c>
      <c r="N83" s="40"/>
      <c r="O83" s="40"/>
      <c r="P83" s="40"/>
      <c r="Q83" s="38"/>
      <c r="R83" s="38"/>
      <c r="S83" s="38"/>
      <c r="T83" s="38"/>
      <c r="U83" s="38"/>
      <c r="V83" s="38"/>
      <c r="W83" s="38"/>
      <c r="X83" s="38"/>
      <c r="Y83" s="38"/>
      <c r="Z83" s="38"/>
      <c r="AA83" s="38"/>
      <c r="AB83" s="38"/>
      <c r="AC83" s="38"/>
      <c r="AD83" s="38"/>
      <c r="AE83" s="38"/>
      <c r="AF83" s="38"/>
      <c r="AG83" s="38"/>
      <c r="AH83" s="38"/>
      <c r="AI83" s="38"/>
      <c r="AJ83" s="38"/>
      <c r="AK83" s="38"/>
      <c r="AL83" s="3"/>
      <c r="AM83" s="3"/>
      <c r="AN83" s="3"/>
      <c r="AO83" s="3"/>
      <c r="AP83" s="3"/>
      <c r="AQ83" s="3"/>
      <c r="AR83" s="3"/>
      <c r="AS83" s="3"/>
      <c r="AT83" s="3"/>
      <c r="AU83" s="3"/>
      <c r="AV83" s="3"/>
      <c r="AW83" s="3"/>
      <c r="AX83" s="3"/>
      <c r="AY83" s="3"/>
      <c r="AZ83" s="3"/>
      <c r="BA83" s="3"/>
      <c r="BB83" s="1"/>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row>
    <row r="84" spans="1:94" s="4" customFormat="1">
      <c r="A84" s="38"/>
      <c r="B84" s="40"/>
      <c r="C84" s="40"/>
      <c r="D84" s="40"/>
      <c r="E84" s="40"/>
      <c r="F84" s="40"/>
      <c r="G84" s="40"/>
      <c r="H84" s="40"/>
      <c r="I84" s="40"/>
      <c r="J84" s="40"/>
      <c r="K84" s="40"/>
      <c r="L84" s="40"/>
      <c r="M84" s="40">
        <v>2027</v>
      </c>
      <c r="N84" s="40"/>
      <c r="O84" s="40"/>
      <c r="P84" s="40"/>
      <c r="Q84" s="38"/>
      <c r="R84" s="38"/>
      <c r="S84" s="38"/>
      <c r="T84" s="38"/>
      <c r="U84" s="38"/>
      <c r="V84" s="38"/>
      <c r="W84" s="38"/>
      <c r="X84" s="38"/>
      <c r="Y84" s="38"/>
      <c r="Z84" s="38"/>
      <c r="AA84" s="38"/>
      <c r="AB84" s="38"/>
      <c r="AC84" s="38"/>
      <c r="AD84" s="38"/>
      <c r="AE84" s="38"/>
      <c r="AF84" s="38"/>
      <c r="AG84" s="38"/>
      <c r="AH84" s="38"/>
      <c r="AI84" s="38"/>
      <c r="AJ84" s="38"/>
      <c r="AK84" s="38"/>
      <c r="AL84" s="3"/>
      <c r="AM84" s="3"/>
      <c r="AN84" s="3"/>
      <c r="AO84" s="3"/>
      <c r="AP84" s="3"/>
      <c r="AQ84" s="3"/>
      <c r="AR84" s="3"/>
      <c r="AS84" s="3"/>
      <c r="AT84" s="3"/>
      <c r="AU84" s="3"/>
      <c r="AV84" s="3"/>
      <c r="AW84" s="3"/>
      <c r="AX84" s="3"/>
      <c r="AY84" s="3"/>
      <c r="AZ84" s="3"/>
      <c r="BA84" s="3"/>
      <c r="BB84" s="1"/>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row>
    <row r="85" spans="1:94" s="4" customFormat="1">
      <c r="A85" s="38"/>
      <c r="B85" s="40"/>
      <c r="C85" s="40"/>
      <c r="D85" s="40"/>
      <c r="E85" s="40"/>
      <c r="F85" s="40"/>
      <c r="G85" s="40"/>
      <c r="H85" s="40"/>
      <c r="I85" s="40"/>
      <c r="J85" s="40"/>
      <c r="K85" s="40"/>
      <c r="L85" s="40"/>
      <c r="M85" s="40">
        <v>2028</v>
      </c>
      <c r="N85" s="40"/>
      <c r="O85" s="40"/>
      <c r="P85" s="40"/>
      <c r="Q85" s="38"/>
      <c r="R85" s="38"/>
      <c r="S85" s="38"/>
      <c r="T85" s="38"/>
      <c r="U85" s="38"/>
      <c r="V85" s="38"/>
      <c r="W85" s="38"/>
      <c r="X85" s="38"/>
      <c r="Y85" s="38"/>
      <c r="Z85" s="38"/>
      <c r="AA85" s="38"/>
      <c r="AB85" s="38"/>
      <c r="AC85" s="38"/>
      <c r="AD85" s="38"/>
      <c r="AE85" s="38"/>
      <c r="AF85" s="38"/>
      <c r="AG85" s="38"/>
      <c r="AH85" s="38"/>
      <c r="AI85" s="38"/>
      <c r="AJ85" s="38"/>
      <c r="AK85" s="38"/>
      <c r="AL85" s="3"/>
      <c r="AM85" s="3"/>
      <c r="AN85" s="3"/>
      <c r="AO85" s="3"/>
      <c r="AP85" s="3"/>
      <c r="AQ85" s="3"/>
      <c r="AR85" s="3"/>
      <c r="AS85" s="3"/>
      <c r="AT85" s="3"/>
      <c r="AU85" s="3"/>
      <c r="AV85" s="3"/>
      <c r="AW85" s="3"/>
      <c r="AX85" s="3"/>
      <c r="AY85" s="3"/>
      <c r="AZ85" s="3"/>
      <c r="BA85" s="3"/>
      <c r="BB85" s="1"/>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row>
    <row r="86" spans="1:94" s="4" customFormat="1">
      <c r="A86" s="38"/>
      <c r="B86" s="40"/>
      <c r="C86" s="40"/>
      <c r="D86" s="40"/>
      <c r="E86" s="40"/>
      <c r="F86" s="40"/>
      <c r="G86" s="40"/>
      <c r="H86" s="40"/>
      <c r="I86" s="40"/>
      <c r="J86" s="40"/>
      <c r="K86" s="40"/>
      <c r="L86" s="40"/>
      <c r="M86" s="40">
        <v>2029</v>
      </c>
      <c r="N86" s="40"/>
      <c r="O86" s="40"/>
      <c r="P86" s="40"/>
      <c r="Q86" s="38"/>
      <c r="R86" s="38"/>
      <c r="S86" s="38"/>
      <c r="T86" s="38"/>
      <c r="U86" s="38"/>
      <c r="V86" s="38"/>
      <c r="W86" s="38"/>
      <c r="X86" s="38"/>
      <c r="Y86" s="38"/>
      <c r="Z86" s="38"/>
      <c r="AA86" s="38"/>
      <c r="AB86" s="38"/>
      <c r="AC86" s="38"/>
      <c r="AD86" s="38"/>
      <c r="AE86" s="38"/>
      <c r="AF86" s="38"/>
      <c r="AG86" s="38"/>
      <c r="AH86" s="38"/>
      <c r="AI86" s="38"/>
      <c r="AJ86" s="38"/>
      <c r="AK86" s="38"/>
      <c r="AL86" s="3"/>
      <c r="AM86" s="3"/>
      <c r="AN86" s="3"/>
      <c r="AO86" s="3"/>
      <c r="AP86" s="3"/>
      <c r="AQ86" s="3"/>
      <c r="AR86" s="3"/>
      <c r="AS86" s="3"/>
      <c r="AT86" s="3"/>
      <c r="AU86" s="3"/>
      <c r="AV86" s="3"/>
      <c r="AW86" s="3"/>
      <c r="AX86" s="3"/>
      <c r="AY86" s="3"/>
      <c r="AZ86" s="3"/>
      <c r="BA86" s="3"/>
      <c r="BB86" s="1"/>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row>
    <row r="87" spans="1:94" s="4" customFormat="1">
      <c r="A87" s="38"/>
      <c r="B87" s="40"/>
      <c r="C87" s="40"/>
      <c r="D87" s="40"/>
      <c r="E87" s="40"/>
      <c r="F87" s="40"/>
      <c r="G87" s="40"/>
      <c r="H87" s="40"/>
      <c r="I87" s="40"/>
      <c r="J87" s="40"/>
      <c r="K87" s="40"/>
      <c r="L87" s="40"/>
      <c r="M87" s="40">
        <v>2030</v>
      </c>
      <c r="N87" s="40"/>
      <c r="O87" s="40"/>
      <c r="P87" s="40"/>
      <c r="Q87" s="38"/>
      <c r="R87" s="38"/>
      <c r="S87" s="38"/>
      <c r="T87" s="38"/>
      <c r="U87" s="38"/>
      <c r="V87" s="38"/>
      <c r="W87" s="38"/>
      <c r="X87" s="38"/>
      <c r="Y87" s="38"/>
      <c r="Z87" s="38"/>
      <c r="AA87" s="38"/>
      <c r="AB87" s="38"/>
      <c r="AC87" s="38"/>
      <c r="AD87" s="38"/>
      <c r="AE87" s="38"/>
      <c r="AF87" s="38"/>
      <c r="AG87" s="38"/>
      <c r="AH87" s="38"/>
      <c r="AI87" s="38"/>
      <c r="AJ87" s="38"/>
      <c r="AK87" s="38"/>
      <c r="AL87" s="3"/>
      <c r="AM87" s="3"/>
      <c r="AN87" s="3"/>
      <c r="AO87" s="3"/>
      <c r="AP87" s="3"/>
      <c r="AQ87" s="3"/>
      <c r="AR87" s="3"/>
      <c r="AS87" s="3"/>
      <c r="AT87" s="3"/>
      <c r="AU87" s="3"/>
      <c r="AV87" s="3"/>
      <c r="AW87" s="3"/>
      <c r="AX87" s="3"/>
      <c r="AY87" s="3"/>
      <c r="AZ87" s="3"/>
      <c r="BA87" s="3"/>
      <c r="BB87" s="1"/>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row>
    <row r="88" spans="1:94" s="4" customFormat="1">
      <c r="A88" s="38"/>
      <c r="B88" s="40"/>
      <c r="C88" s="40"/>
      <c r="D88" s="40"/>
      <c r="E88" s="40"/>
      <c r="F88" s="40"/>
      <c r="G88" s="40"/>
      <c r="H88" s="40"/>
      <c r="I88" s="40"/>
      <c r="J88" s="40"/>
      <c r="K88" s="40"/>
      <c r="L88" s="40"/>
      <c r="M88" s="40">
        <v>2031</v>
      </c>
      <c r="N88" s="40"/>
      <c r="O88" s="40"/>
      <c r="P88" s="40"/>
      <c r="Q88" s="38"/>
      <c r="R88" s="38"/>
      <c r="S88" s="38"/>
      <c r="T88" s="38"/>
      <c r="U88" s="38"/>
      <c r="V88" s="38"/>
      <c r="W88" s="38"/>
      <c r="X88" s="38"/>
      <c r="Y88" s="38"/>
      <c r="Z88" s="38"/>
      <c r="AA88" s="38"/>
      <c r="AB88" s="38"/>
      <c r="AC88" s="38"/>
      <c r="AD88" s="38"/>
      <c r="AE88" s="38"/>
      <c r="AF88" s="38"/>
      <c r="AG88" s="38"/>
      <c r="AH88" s="38"/>
      <c r="AI88" s="38"/>
      <c r="AJ88" s="38"/>
      <c r="AK88" s="38"/>
      <c r="AL88" s="3"/>
      <c r="AM88" s="3"/>
      <c r="AN88" s="3"/>
      <c r="AO88" s="3"/>
      <c r="AP88" s="3"/>
      <c r="AQ88" s="3"/>
      <c r="AR88" s="3"/>
      <c r="AS88" s="3"/>
      <c r="AT88" s="3"/>
      <c r="AU88" s="3"/>
      <c r="AV88" s="3"/>
      <c r="AW88" s="3"/>
      <c r="AX88" s="3"/>
      <c r="AY88" s="3"/>
      <c r="AZ88" s="3"/>
      <c r="BA88" s="3"/>
      <c r="BB88" s="1"/>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row>
    <row r="89" spans="1:94" s="4" customFormat="1">
      <c r="A89" s="38"/>
      <c r="B89" s="40"/>
      <c r="C89" s="40"/>
      <c r="D89" s="40"/>
      <c r="E89" s="40"/>
      <c r="F89" s="40"/>
      <c r="G89" s="40"/>
      <c r="H89" s="40"/>
      <c r="I89" s="40"/>
      <c r="J89" s="40"/>
      <c r="K89" s="40"/>
      <c r="L89" s="40"/>
      <c r="M89" s="40">
        <v>2032</v>
      </c>
      <c r="N89" s="40"/>
      <c r="O89" s="40"/>
      <c r="P89" s="40"/>
      <c r="Q89" s="38"/>
      <c r="R89" s="38"/>
      <c r="S89" s="38"/>
      <c r="T89" s="38"/>
      <c r="U89" s="38"/>
      <c r="V89" s="38"/>
      <c r="W89" s="38"/>
      <c r="X89" s="38"/>
      <c r="Y89" s="38"/>
      <c r="Z89" s="38"/>
      <c r="AA89" s="38"/>
      <c r="AB89" s="38"/>
      <c r="AC89" s="38"/>
      <c r="AD89" s="38"/>
      <c r="AE89" s="38"/>
      <c r="AF89" s="38"/>
      <c r="AG89" s="38"/>
      <c r="AH89" s="38"/>
      <c r="AI89" s="38"/>
      <c r="AJ89" s="38"/>
      <c r="AK89" s="38"/>
      <c r="AL89" s="3"/>
      <c r="AM89" s="3"/>
      <c r="AN89" s="3"/>
      <c r="AO89" s="3"/>
      <c r="AP89" s="3"/>
      <c r="AQ89" s="3"/>
      <c r="AR89" s="3"/>
      <c r="AS89" s="3"/>
      <c r="AT89" s="3"/>
      <c r="AU89" s="3"/>
      <c r="AV89" s="3"/>
      <c r="AW89" s="3"/>
      <c r="AX89" s="3"/>
      <c r="AY89" s="3"/>
      <c r="AZ89" s="3"/>
      <c r="BA89" s="3"/>
      <c r="BB89" s="1"/>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row>
    <row r="90" spans="1:94" s="4" customFormat="1">
      <c r="A90" s="38"/>
      <c r="B90" s="40"/>
      <c r="C90" s="40"/>
      <c r="D90" s="40"/>
      <c r="E90" s="40"/>
      <c r="F90" s="40"/>
      <c r="G90" s="40"/>
      <c r="H90" s="40"/>
      <c r="I90" s="40"/>
      <c r="J90" s="40"/>
      <c r="K90" s="40"/>
      <c r="L90" s="40"/>
      <c r="M90" s="40">
        <v>2033</v>
      </c>
      <c r="N90" s="40"/>
      <c r="O90" s="40"/>
      <c r="P90" s="40"/>
      <c r="Q90" s="38"/>
      <c r="R90" s="38"/>
      <c r="S90" s="38"/>
      <c r="T90" s="38"/>
      <c r="U90" s="38"/>
      <c r="V90" s="38"/>
      <c r="W90" s="38"/>
      <c r="X90" s="38"/>
      <c r="Y90" s="38"/>
      <c r="Z90" s="38"/>
      <c r="AA90" s="38"/>
      <c r="AB90" s="38"/>
      <c r="AC90" s="38"/>
      <c r="AD90" s="38"/>
      <c r="AE90" s="38"/>
      <c r="AF90" s="38"/>
      <c r="AG90" s="38"/>
      <c r="AH90" s="38"/>
      <c r="AI90" s="38"/>
      <c r="AJ90" s="38"/>
      <c r="AK90" s="38"/>
      <c r="AL90" s="3"/>
      <c r="AM90" s="3"/>
      <c r="AN90" s="3"/>
      <c r="AO90" s="3"/>
      <c r="AP90" s="3"/>
      <c r="AQ90" s="3"/>
      <c r="AR90" s="3"/>
      <c r="AS90" s="3"/>
      <c r="AT90" s="3"/>
      <c r="AU90" s="3"/>
      <c r="AV90" s="3"/>
      <c r="AW90" s="3"/>
      <c r="AX90" s="3"/>
      <c r="AY90" s="3"/>
      <c r="AZ90" s="3"/>
      <c r="BA90" s="3"/>
      <c r="BB90" s="1"/>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row>
    <row r="91" spans="1:94" s="4" customFormat="1">
      <c r="A91" s="38"/>
      <c r="B91" s="40"/>
      <c r="C91" s="40"/>
      <c r="D91" s="40"/>
      <c r="E91" s="40"/>
      <c r="F91" s="40"/>
      <c r="G91" s="40"/>
      <c r="H91" s="40"/>
      <c r="I91" s="40"/>
      <c r="J91" s="40"/>
      <c r="K91" s="40"/>
      <c r="L91" s="40"/>
      <c r="M91" s="40">
        <v>2034</v>
      </c>
      <c r="N91" s="40"/>
      <c r="O91" s="40"/>
      <c r="P91" s="40"/>
      <c r="Q91" s="38"/>
      <c r="R91" s="38"/>
      <c r="S91" s="38"/>
      <c r="T91" s="38"/>
      <c r="U91" s="38"/>
      <c r="V91" s="38"/>
      <c r="W91" s="38"/>
      <c r="X91" s="38"/>
      <c r="Y91" s="38"/>
      <c r="Z91" s="38"/>
      <c r="AA91" s="38"/>
      <c r="AB91" s="38"/>
      <c r="AC91" s="38"/>
      <c r="AD91" s="38"/>
      <c r="AE91" s="38"/>
      <c r="AF91" s="38"/>
      <c r="AG91" s="38"/>
      <c r="AH91" s="38"/>
      <c r="AI91" s="38"/>
      <c r="AJ91" s="38"/>
      <c r="AK91" s="38"/>
      <c r="AL91" s="3"/>
      <c r="AM91" s="3"/>
      <c r="AN91" s="3"/>
      <c r="AO91" s="3"/>
      <c r="AP91" s="3"/>
      <c r="AQ91" s="3"/>
      <c r="AR91" s="3"/>
      <c r="AS91" s="3"/>
      <c r="AT91" s="3"/>
      <c r="AU91" s="3"/>
      <c r="AV91" s="3"/>
      <c r="AW91" s="3"/>
      <c r="AX91" s="3"/>
      <c r="AY91" s="3"/>
      <c r="AZ91" s="3"/>
      <c r="BA91" s="3"/>
      <c r="BB91" s="1"/>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row>
    <row r="92" spans="1:94" s="4" customFormat="1">
      <c r="A92" s="38"/>
      <c r="B92" s="40"/>
      <c r="C92" s="40"/>
      <c r="D92" s="40"/>
      <c r="E92" s="40"/>
      <c r="F92" s="40"/>
      <c r="G92" s="40"/>
      <c r="H92" s="40"/>
      <c r="I92" s="40"/>
      <c r="J92" s="40"/>
      <c r="K92" s="40"/>
      <c r="L92" s="40"/>
      <c r="M92" s="40">
        <v>2035</v>
      </c>
      <c r="N92" s="40"/>
      <c r="O92" s="40"/>
      <c r="P92" s="40"/>
      <c r="Q92" s="38"/>
      <c r="R92" s="38"/>
      <c r="S92" s="38"/>
      <c r="T92" s="38"/>
      <c r="U92" s="38"/>
      <c r="V92" s="38"/>
      <c r="W92" s="38"/>
      <c r="X92" s="38"/>
      <c r="Y92" s="38"/>
      <c r="Z92" s="38"/>
      <c r="AA92" s="38"/>
      <c r="AB92" s="38"/>
      <c r="AC92" s="38"/>
      <c r="AD92" s="38"/>
      <c r="AE92" s="38"/>
      <c r="AF92" s="38"/>
      <c r="AG92" s="38"/>
      <c r="AH92" s="38"/>
      <c r="AI92" s="38"/>
      <c r="AJ92" s="38"/>
      <c r="AK92" s="38"/>
      <c r="AL92" s="3"/>
      <c r="AM92" s="3"/>
      <c r="AN92" s="3"/>
      <c r="AO92" s="3"/>
      <c r="AP92" s="3"/>
      <c r="AQ92" s="3"/>
      <c r="AR92" s="3"/>
      <c r="AS92" s="3"/>
      <c r="AT92" s="3"/>
      <c r="AU92" s="3"/>
      <c r="AV92" s="3"/>
      <c r="AW92" s="3"/>
      <c r="AX92" s="3"/>
      <c r="AY92" s="3"/>
      <c r="AZ92" s="3"/>
      <c r="BA92" s="3"/>
      <c r="BB92" s="1"/>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row>
    <row r="93" spans="1:94" s="4" customFormat="1">
      <c r="A93" s="38"/>
      <c r="B93" s="40"/>
      <c r="C93" s="40"/>
      <c r="D93" s="40"/>
      <c r="E93" s="40"/>
      <c r="F93" s="40"/>
      <c r="G93" s="40"/>
      <c r="H93" s="40"/>
      <c r="I93" s="40"/>
      <c r="J93" s="40"/>
      <c r="K93" s="40"/>
      <c r="L93" s="40"/>
      <c r="M93" s="40">
        <v>2036</v>
      </c>
      <c r="N93" s="40"/>
      <c r="O93" s="40"/>
      <c r="P93" s="40"/>
      <c r="Q93" s="38"/>
      <c r="R93" s="38"/>
      <c r="S93" s="38"/>
      <c r="T93" s="38"/>
      <c r="U93" s="38"/>
      <c r="V93" s="38"/>
      <c r="W93" s="38"/>
      <c r="X93" s="38"/>
      <c r="Y93" s="38"/>
      <c r="Z93" s="38"/>
      <c r="AA93" s="38"/>
      <c r="AB93" s="38"/>
      <c r="AC93" s="38"/>
      <c r="AD93" s="38"/>
      <c r="AE93" s="38"/>
      <c r="AF93" s="38"/>
      <c r="AG93" s="38"/>
      <c r="AH93" s="38"/>
      <c r="AI93" s="38"/>
      <c r="AJ93" s="38"/>
      <c r="AK93" s="38"/>
      <c r="AL93" s="3"/>
      <c r="AM93" s="3"/>
      <c r="AN93" s="3"/>
      <c r="AO93" s="3"/>
      <c r="AP93" s="3"/>
      <c r="AQ93" s="3"/>
      <c r="AR93" s="3"/>
      <c r="AS93" s="3"/>
      <c r="AT93" s="3"/>
      <c r="AU93" s="3"/>
      <c r="AV93" s="3"/>
      <c r="AW93" s="3"/>
      <c r="AX93" s="3"/>
      <c r="AY93" s="3"/>
      <c r="AZ93" s="3"/>
      <c r="BA93" s="3"/>
      <c r="BB93" s="1"/>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row>
    <row r="94" spans="1:94" s="4" customFormat="1">
      <c r="A94" s="38"/>
      <c r="B94" s="40"/>
      <c r="C94" s="40"/>
      <c r="D94" s="40"/>
      <c r="E94" s="40"/>
      <c r="F94" s="40"/>
      <c r="G94" s="40"/>
      <c r="H94" s="40"/>
      <c r="I94" s="40"/>
      <c r="J94" s="40"/>
      <c r="K94" s="40"/>
      <c r="L94" s="40"/>
      <c r="M94" s="40">
        <v>2037</v>
      </c>
      <c r="N94" s="40"/>
      <c r="O94" s="40"/>
      <c r="P94" s="40"/>
      <c r="Q94" s="38"/>
      <c r="R94" s="38"/>
      <c r="S94" s="38"/>
      <c r="T94" s="38"/>
      <c r="U94" s="38"/>
      <c r="V94" s="38"/>
      <c r="W94" s="38"/>
      <c r="X94" s="38"/>
      <c r="Y94" s="38"/>
      <c r="Z94" s="38"/>
      <c r="AA94" s="38"/>
      <c r="AB94" s="38"/>
      <c r="AC94" s="38"/>
      <c r="AD94" s="38"/>
      <c r="AE94" s="38"/>
      <c r="AF94" s="38"/>
      <c r="AG94" s="38"/>
      <c r="AH94" s="38"/>
      <c r="AI94" s="38"/>
      <c r="AJ94" s="38"/>
      <c r="AK94" s="38"/>
      <c r="AL94" s="3"/>
      <c r="AM94" s="3"/>
      <c r="AN94" s="3"/>
      <c r="AO94" s="3"/>
      <c r="AP94" s="3"/>
      <c r="AQ94" s="3"/>
      <c r="AR94" s="3"/>
      <c r="AS94" s="3"/>
      <c r="AT94" s="3"/>
      <c r="AU94" s="3"/>
      <c r="AV94" s="3"/>
      <c r="AW94" s="3"/>
      <c r="AX94" s="3"/>
      <c r="AY94" s="3"/>
      <c r="AZ94" s="3"/>
      <c r="BA94" s="3"/>
      <c r="BB94" s="1"/>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row>
    <row r="95" spans="1:94" s="4" customFormat="1">
      <c r="A95" s="38"/>
      <c r="B95" s="40"/>
      <c r="C95" s="40"/>
      <c r="D95" s="40"/>
      <c r="E95" s="40"/>
      <c r="F95" s="40"/>
      <c r="G95" s="40"/>
      <c r="H95" s="40"/>
      <c r="I95" s="40"/>
      <c r="J95" s="40"/>
      <c r="K95" s="40"/>
      <c r="L95" s="40"/>
      <c r="M95" s="40">
        <v>2038</v>
      </c>
      <c r="N95" s="40"/>
      <c r="O95" s="40"/>
      <c r="P95" s="40"/>
      <c r="Q95" s="38"/>
      <c r="R95" s="38"/>
      <c r="S95" s="38"/>
      <c r="T95" s="38"/>
      <c r="U95" s="38"/>
      <c r="V95" s="38"/>
      <c r="W95" s="38"/>
      <c r="X95" s="38"/>
      <c r="Y95" s="38"/>
      <c r="Z95" s="38"/>
      <c r="AA95" s="38"/>
      <c r="AB95" s="38"/>
      <c r="AC95" s="38"/>
      <c r="AD95" s="38"/>
      <c r="AE95" s="38"/>
      <c r="AF95" s="38"/>
      <c r="AG95" s="38"/>
      <c r="AH95" s="38"/>
      <c r="AI95" s="38"/>
      <c r="AJ95" s="38"/>
      <c r="AK95" s="38"/>
      <c r="AL95" s="3"/>
      <c r="AM95" s="3"/>
      <c r="AN95" s="3"/>
      <c r="AO95" s="3"/>
      <c r="AP95" s="3"/>
      <c r="AQ95" s="3"/>
      <c r="AR95" s="3"/>
      <c r="AS95" s="3"/>
      <c r="AT95" s="3"/>
      <c r="AU95" s="3"/>
      <c r="AV95" s="3"/>
      <c r="AW95" s="3"/>
      <c r="AX95" s="3"/>
      <c r="AY95" s="3"/>
      <c r="AZ95" s="3"/>
      <c r="BA95" s="3"/>
      <c r="BB95" s="1"/>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row>
    <row r="96" spans="1:94" s="4" customFormat="1">
      <c r="A96" s="38"/>
      <c r="B96" s="40"/>
      <c r="C96" s="40"/>
      <c r="D96" s="40"/>
      <c r="E96" s="40"/>
      <c r="F96" s="40"/>
      <c r="G96" s="40"/>
      <c r="H96" s="40"/>
      <c r="I96" s="40"/>
      <c r="J96" s="40"/>
      <c r="K96" s="40"/>
      <c r="L96" s="40"/>
      <c r="M96" s="40">
        <v>2039</v>
      </c>
      <c r="N96" s="40"/>
      <c r="O96" s="40"/>
      <c r="P96" s="40"/>
      <c r="Q96" s="38"/>
      <c r="R96" s="38"/>
      <c r="S96" s="38"/>
      <c r="T96" s="38"/>
      <c r="U96" s="38"/>
      <c r="V96" s="38"/>
      <c r="W96" s="38"/>
      <c r="X96" s="38"/>
      <c r="Y96" s="38"/>
      <c r="Z96" s="38"/>
      <c r="AA96" s="38"/>
      <c r="AB96" s="38"/>
      <c r="AC96" s="38"/>
      <c r="AD96" s="38"/>
      <c r="AE96" s="38"/>
      <c r="AF96" s="38"/>
      <c r="AG96" s="38"/>
      <c r="AH96" s="38"/>
      <c r="AI96" s="38"/>
      <c r="AJ96" s="38"/>
      <c r="AK96" s="38"/>
      <c r="AL96" s="3"/>
      <c r="AM96" s="3"/>
      <c r="AN96" s="3"/>
      <c r="AO96" s="3"/>
      <c r="AP96" s="3"/>
      <c r="AQ96" s="3"/>
      <c r="AR96" s="3"/>
      <c r="AS96" s="3"/>
      <c r="AT96" s="3"/>
      <c r="AU96" s="3"/>
      <c r="AV96" s="3"/>
      <c r="AW96" s="3"/>
      <c r="AX96" s="3"/>
      <c r="AY96" s="3"/>
      <c r="AZ96" s="3"/>
      <c r="BA96" s="3"/>
      <c r="BB96" s="1"/>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row>
    <row r="97" spans="1:94" s="4" customFormat="1">
      <c r="A97" s="38"/>
      <c r="B97" s="40"/>
      <c r="C97" s="40"/>
      <c r="D97" s="40"/>
      <c r="E97" s="40"/>
      <c r="F97" s="40"/>
      <c r="G97" s="40"/>
      <c r="H97" s="40"/>
      <c r="I97" s="40"/>
      <c r="J97" s="40"/>
      <c r="K97" s="40"/>
      <c r="L97" s="40"/>
      <c r="M97" s="40">
        <v>2040</v>
      </c>
      <c r="N97" s="40"/>
      <c r="O97" s="40"/>
      <c r="P97" s="40"/>
      <c r="Q97" s="38"/>
      <c r="R97" s="38"/>
      <c r="S97" s="38"/>
      <c r="T97" s="38"/>
      <c r="U97" s="38"/>
      <c r="V97" s="38"/>
      <c r="W97" s="38"/>
      <c r="X97" s="38"/>
      <c r="Y97" s="38"/>
      <c r="Z97" s="38"/>
      <c r="AA97" s="38"/>
      <c r="AB97" s="38"/>
      <c r="AC97" s="38"/>
      <c r="AD97" s="38"/>
      <c r="AE97" s="38"/>
      <c r="AF97" s="38"/>
      <c r="AG97" s="38"/>
      <c r="AH97" s="38"/>
      <c r="AI97" s="38"/>
      <c r="AJ97" s="38"/>
      <c r="AK97" s="38"/>
      <c r="AL97" s="3"/>
      <c r="AM97" s="3"/>
      <c r="AN97" s="3"/>
      <c r="AO97" s="3"/>
      <c r="AP97" s="3"/>
      <c r="AQ97" s="3"/>
      <c r="AR97" s="3"/>
      <c r="AS97" s="3"/>
      <c r="AT97" s="3"/>
      <c r="AU97" s="3"/>
      <c r="AV97" s="3"/>
      <c r="AW97" s="3"/>
      <c r="AX97" s="3"/>
      <c r="AY97" s="3"/>
      <c r="AZ97" s="3"/>
      <c r="BA97" s="3"/>
      <c r="BB97" s="1"/>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row>
    <row r="98" spans="1:94" s="4" customFormat="1">
      <c r="A98" s="38"/>
      <c r="B98" s="40"/>
      <c r="C98" s="40"/>
      <c r="D98" s="40"/>
      <c r="E98" s="40"/>
      <c r="F98" s="40"/>
      <c r="G98" s="40"/>
      <c r="H98" s="40"/>
      <c r="I98" s="40"/>
      <c r="J98" s="40"/>
      <c r="K98" s="40"/>
      <c r="L98" s="40"/>
      <c r="M98" s="40">
        <v>2041</v>
      </c>
      <c r="N98" s="40"/>
      <c r="O98" s="40"/>
      <c r="P98" s="40"/>
      <c r="Q98" s="38"/>
      <c r="R98" s="38"/>
      <c r="S98" s="38"/>
      <c r="T98" s="38"/>
      <c r="U98" s="38"/>
      <c r="V98" s="38"/>
      <c r="W98" s="38"/>
      <c r="X98" s="38"/>
      <c r="Y98" s="38"/>
      <c r="Z98" s="38"/>
      <c r="AA98" s="38"/>
      <c r="AB98" s="38"/>
      <c r="AC98" s="38"/>
      <c r="AD98" s="38"/>
      <c r="AE98" s="38"/>
      <c r="AF98" s="38"/>
      <c r="AG98" s="38"/>
      <c r="AH98" s="38"/>
      <c r="AI98" s="38"/>
      <c r="AJ98" s="38"/>
      <c r="AK98" s="38"/>
      <c r="AL98" s="3"/>
      <c r="AM98" s="3"/>
      <c r="AN98" s="3"/>
      <c r="AO98" s="3"/>
      <c r="AP98" s="3"/>
      <c r="AQ98" s="3"/>
      <c r="AR98" s="3"/>
      <c r="AS98" s="3"/>
      <c r="AT98" s="3"/>
      <c r="AU98" s="3"/>
      <c r="AV98" s="3"/>
      <c r="AW98" s="3"/>
      <c r="AX98" s="3"/>
      <c r="AY98" s="3"/>
      <c r="AZ98" s="3"/>
      <c r="BA98" s="3"/>
      <c r="BB98" s="1"/>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row>
    <row r="99" spans="1:94" s="4" customFormat="1">
      <c r="A99" s="38"/>
      <c r="B99" s="40"/>
      <c r="C99" s="40"/>
      <c r="D99" s="40"/>
      <c r="E99" s="40"/>
      <c r="F99" s="40"/>
      <c r="G99" s="40"/>
      <c r="H99" s="40"/>
      <c r="I99" s="40"/>
      <c r="J99" s="40"/>
      <c r="K99" s="40"/>
      <c r="L99" s="40"/>
      <c r="M99" s="40">
        <v>2042</v>
      </c>
      <c r="N99" s="40"/>
      <c r="O99" s="40"/>
      <c r="P99" s="40"/>
      <c r="Q99" s="38"/>
      <c r="R99" s="38"/>
      <c r="S99" s="38"/>
      <c r="T99" s="38"/>
      <c r="U99" s="38"/>
      <c r="V99" s="38"/>
      <c r="W99" s="38"/>
      <c r="X99" s="38"/>
      <c r="Y99" s="38"/>
      <c r="Z99" s="38"/>
      <c r="AA99" s="38"/>
      <c r="AB99" s="38"/>
      <c r="AC99" s="38"/>
      <c r="AD99" s="38"/>
      <c r="AE99" s="38"/>
      <c r="AF99" s="38"/>
      <c r="AG99" s="38"/>
      <c r="AH99" s="38"/>
      <c r="AI99" s="38"/>
      <c r="AJ99" s="38"/>
      <c r="AK99" s="38"/>
      <c r="AL99" s="3"/>
      <c r="AM99" s="3"/>
      <c r="AN99" s="3"/>
      <c r="AO99" s="3"/>
      <c r="AP99" s="3"/>
      <c r="AQ99" s="3"/>
      <c r="AR99" s="3"/>
      <c r="AS99" s="3"/>
      <c r="AT99" s="3"/>
      <c r="AU99" s="3"/>
      <c r="AV99" s="3"/>
      <c r="AW99" s="3"/>
      <c r="AX99" s="3"/>
      <c r="AY99" s="3"/>
      <c r="AZ99" s="3"/>
      <c r="BA99" s="3"/>
      <c r="BB99" s="1"/>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row>
    <row r="100" spans="1:94" s="4" customFormat="1">
      <c r="A100" s="38"/>
      <c r="B100" s="40"/>
      <c r="C100" s="40"/>
      <c r="D100" s="40"/>
      <c r="E100" s="40"/>
      <c r="F100" s="40"/>
      <c r="G100" s="40"/>
      <c r="H100" s="40"/>
      <c r="I100" s="40"/>
      <c r="J100" s="40"/>
      <c r="K100" s="40"/>
      <c r="L100" s="40"/>
      <c r="M100" s="40">
        <v>2043</v>
      </c>
      <c r="N100" s="40"/>
      <c r="O100" s="40"/>
      <c r="P100" s="40"/>
      <c r="Q100" s="38"/>
      <c r="R100" s="38"/>
      <c r="S100" s="38"/>
      <c r="T100" s="38"/>
      <c r="U100" s="38"/>
      <c r="V100" s="38"/>
      <c r="W100" s="38"/>
      <c r="X100" s="38"/>
      <c r="Y100" s="38"/>
      <c r="Z100" s="38"/>
      <c r="AA100" s="38"/>
      <c r="AB100" s="38"/>
      <c r="AC100" s="38"/>
      <c r="AD100" s="38"/>
      <c r="AE100" s="38"/>
      <c r="AF100" s="38"/>
      <c r="AG100" s="38"/>
      <c r="AH100" s="38"/>
      <c r="AI100" s="38"/>
      <c r="AJ100" s="38"/>
      <c r="AK100" s="38"/>
      <c r="AL100" s="3"/>
      <c r="AM100" s="3"/>
      <c r="AN100" s="3"/>
      <c r="AO100" s="3"/>
      <c r="AP100" s="3"/>
      <c r="AQ100" s="3"/>
      <c r="AR100" s="3"/>
      <c r="AS100" s="3"/>
      <c r="AT100" s="3"/>
      <c r="AU100" s="3"/>
      <c r="AV100" s="3"/>
      <c r="AW100" s="3"/>
      <c r="AX100" s="3"/>
      <c r="AY100" s="3"/>
      <c r="AZ100" s="3"/>
      <c r="BA100" s="3"/>
      <c r="BB100" s="1"/>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row>
    <row r="101" spans="1:94" s="4" customFormat="1">
      <c r="A101" s="38"/>
      <c r="B101" s="40"/>
      <c r="C101" s="40"/>
      <c r="D101" s="40"/>
      <c r="E101" s="40"/>
      <c r="F101" s="40"/>
      <c r="G101" s="40"/>
      <c r="H101" s="40"/>
      <c r="I101" s="40"/>
      <c r="J101" s="40"/>
      <c r="K101" s="40"/>
      <c r="L101" s="40"/>
      <c r="M101" s="40">
        <v>2044</v>
      </c>
      <c r="N101" s="40"/>
      <c r="O101" s="40"/>
      <c r="P101" s="40"/>
      <c r="Q101" s="38"/>
      <c r="R101" s="38"/>
      <c r="S101" s="38"/>
      <c r="T101" s="38"/>
      <c r="U101" s="38"/>
      <c r="V101" s="38"/>
      <c r="W101" s="38"/>
      <c r="X101" s="38"/>
      <c r="Y101" s="38"/>
      <c r="Z101" s="38"/>
      <c r="AA101" s="38"/>
      <c r="AB101" s="38"/>
      <c r="AC101" s="38"/>
      <c r="AD101" s="38"/>
      <c r="AE101" s="38"/>
      <c r="AF101" s="38"/>
      <c r="AG101" s="38"/>
      <c r="AH101" s="38"/>
      <c r="AI101" s="38"/>
      <c r="AJ101" s="38"/>
      <c r="AK101" s="38"/>
      <c r="AL101" s="3"/>
      <c r="AM101" s="3"/>
      <c r="AN101" s="3"/>
      <c r="AO101" s="3"/>
      <c r="AP101" s="3"/>
      <c r="AQ101" s="3"/>
      <c r="AR101" s="3"/>
      <c r="AS101" s="3"/>
      <c r="AT101" s="3"/>
      <c r="AU101" s="3"/>
      <c r="AV101" s="3"/>
      <c r="AW101" s="3"/>
      <c r="AX101" s="3"/>
      <c r="AY101" s="3"/>
      <c r="AZ101" s="3"/>
      <c r="BA101" s="3"/>
      <c r="BB101" s="1"/>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row>
    <row r="102" spans="1:94" s="4" customFormat="1">
      <c r="A102" s="38"/>
      <c r="B102" s="40"/>
      <c r="C102" s="40"/>
      <c r="D102" s="40"/>
      <c r="E102" s="40"/>
      <c r="F102" s="40"/>
      <c r="G102" s="40"/>
      <c r="H102" s="40"/>
      <c r="I102" s="40"/>
      <c r="J102" s="40"/>
      <c r="K102" s="40"/>
      <c r="L102" s="40"/>
      <c r="M102" s="40">
        <v>2045</v>
      </c>
      <c r="N102" s="40"/>
      <c r="O102" s="40"/>
      <c r="P102" s="40"/>
      <c r="Q102" s="38"/>
      <c r="R102" s="38"/>
      <c r="S102" s="38"/>
      <c r="T102" s="38"/>
      <c r="U102" s="38"/>
      <c r="V102" s="38"/>
      <c r="W102" s="38"/>
      <c r="X102" s="38"/>
      <c r="Y102" s="38"/>
      <c r="Z102" s="38"/>
      <c r="AA102" s="38"/>
      <c r="AB102" s="38"/>
      <c r="AC102" s="38"/>
      <c r="AD102" s="38"/>
      <c r="AE102" s="38"/>
      <c r="AF102" s="38"/>
      <c r="AG102" s="38"/>
      <c r="AH102" s="38"/>
      <c r="AI102" s="38"/>
      <c r="AJ102" s="38"/>
      <c r="AK102" s="38"/>
      <c r="AL102" s="3"/>
      <c r="AM102" s="3"/>
      <c r="AN102" s="3"/>
      <c r="AO102" s="3"/>
      <c r="AP102" s="3"/>
      <c r="AQ102" s="3"/>
      <c r="AR102" s="3"/>
      <c r="AS102" s="3"/>
      <c r="AT102" s="3"/>
      <c r="AU102" s="3"/>
      <c r="AV102" s="3"/>
      <c r="AW102" s="3"/>
      <c r="AX102" s="3"/>
      <c r="AY102" s="3"/>
      <c r="AZ102" s="3"/>
      <c r="BA102" s="3"/>
      <c r="BB102" s="1"/>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row>
    <row r="103" spans="1:94">
      <c r="A103" s="26"/>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0"/>
      <c r="AM103" s="30"/>
      <c r="AN103" s="30"/>
      <c r="AO103" s="30"/>
      <c r="AP103" s="30"/>
      <c r="AQ103" s="30"/>
      <c r="AR103" s="30"/>
      <c r="AS103" s="30"/>
      <c r="AT103" s="30"/>
      <c r="AU103" s="30"/>
      <c r="AV103" s="30"/>
      <c r="AW103" s="30"/>
    </row>
    <row r="104" spans="1:94">
      <c r="A104" s="26"/>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0"/>
      <c r="AM104" s="30"/>
      <c r="AN104" s="30"/>
      <c r="AO104" s="30"/>
      <c r="AP104" s="30"/>
      <c r="AQ104" s="30"/>
      <c r="AR104" s="30"/>
      <c r="AS104" s="30"/>
      <c r="AT104" s="30"/>
      <c r="AU104" s="30"/>
      <c r="AV104" s="30"/>
      <c r="AW104" s="30"/>
    </row>
    <row r="105" spans="1:94">
      <c r="A105" s="26"/>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0"/>
      <c r="AM105" s="30"/>
      <c r="AN105" s="30"/>
      <c r="AO105" s="30"/>
      <c r="AP105" s="30"/>
      <c r="AQ105" s="30"/>
      <c r="AR105" s="30"/>
      <c r="AS105" s="30"/>
      <c r="AT105" s="30"/>
      <c r="AU105" s="30"/>
      <c r="AV105" s="30"/>
      <c r="AW105" s="30"/>
    </row>
    <row r="106" spans="1:94">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row>
    <row r="107" spans="1:94">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row>
    <row r="108" spans="1:94">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row>
    <row r="109" spans="1:94">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row>
    <row r="110" spans="1:94">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row>
    <row r="111" spans="1:94">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row>
    <row r="112" spans="1:94">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row>
    <row r="113" spans="2:49">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row>
    <row r="114" spans="2:4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row>
    <row r="115" spans="2:4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row>
    <row r="116" spans="2:49">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row>
    <row r="117" spans="2:49">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row>
    <row r="118" spans="2:49">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row>
    <row r="119" spans="2:49">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row>
    <row r="120" spans="2:49">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row>
    <row r="121" spans="2:49">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row>
    <row r="122" spans="2:49">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row>
    <row r="123" spans="2:49">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row>
    <row r="124" spans="2:49">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row>
    <row r="125" spans="2:49">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row>
    <row r="126" spans="2:49">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row>
    <row r="127" spans="2:49">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row>
    <row r="128" spans="2:49">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row>
    <row r="129" spans="2:49">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row>
    <row r="130" spans="2:49">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row>
    <row r="131" spans="2:49">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row>
    <row r="132" spans="2:49">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row>
    <row r="133" spans="2:49">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row>
    <row r="134" spans="2:49">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row>
    <row r="135" spans="2:49">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row>
    <row r="136" spans="2:49">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row>
    <row r="137" spans="2:49">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row>
    <row r="138" spans="2:49">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row>
    <row r="139" spans="2:49">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row>
    <row r="140" spans="2:49">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row>
    <row r="141" spans="2:49">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row>
    <row r="142" spans="2:49">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row>
    <row r="143" spans="2:49">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row>
    <row r="144" spans="2:49">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row>
    <row r="145" spans="2:49">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row>
    <row r="146" spans="2:49">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row>
    <row r="147" spans="2:49">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row>
    <row r="148" spans="2:49">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row>
    <row r="149" spans="2:4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row>
    <row r="150" spans="2:49">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row>
    <row r="151" spans="2:49">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row>
    <row r="152" spans="2:49">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row>
    <row r="153" spans="2:49">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row>
    <row r="154" spans="2:49">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row>
    <row r="155" spans="2:49">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row>
    <row r="156" spans="2:49">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row>
    <row r="157" spans="2:49">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row>
    <row r="158" spans="2:49">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row>
    <row r="159" spans="2:49">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row>
    <row r="160" spans="2:49">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row>
    <row r="161" spans="2:49">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row>
    <row r="162" spans="2:49">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row>
    <row r="163" spans="2:49">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row>
    <row r="164" spans="2:49">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row>
    <row r="165" spans="2:49">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row>
    <row r="166" spans="2:49">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2:49">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row>
    <row r="168" spans="2:49">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row>
    <row r="169" spans="2:49">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2:49">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2:49">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2:49">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2:49">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2:49">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2:49">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2:49">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2:49">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2:49">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2:49">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2:49">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2:49">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2:49">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2:4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2:49">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2:49">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2:49">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2:49">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2:49">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2:49">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row>
    <row r="190" spans="2:49">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2:49">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2:49">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row>
    <row r="193" spans="2:49">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2:49">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2:49">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2:49">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2:49">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2:49">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2:49">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2:49">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2:49">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2:49">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2:49">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2:49">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2:49">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row>
    <row r="206" spans="2:49">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2:49">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2:49">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2:49">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2:49">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2:49">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2:49">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2:49">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row>
    <row r="214" spans="2:49">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2:49">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2:49">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2:49">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row>
    <row r="218" spans="2:49">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2:49">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2:49">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2:4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2:49">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2:49">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row>
    <row r="224" spans="2:49">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2:49">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2:49">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2:49">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2:49">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2:49">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2:49">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row>
    <row r="231" spans="2:49">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2:49">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2:49">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row>
    <row r="234" spans="2:49">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2:49">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2:49">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row>
    <row r="237" spans="2:49">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2:49">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2:49">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2:49">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2:49">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2:49">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2:49">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2:49">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2:49">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2:49">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row>
    <row r="247" spans="2:49">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2:49">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2:49">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2:49">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2:49">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2:49">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row>
    <row r="253" spans="2:49">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2:49">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2:4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2:49">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2:49">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2:49">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2:49">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2:49">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2:49">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2:49">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2:49">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2:49">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2:49">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2:49">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row>
    <row r="267" spans="2:49">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2:49">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2:49">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2:49">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2:49">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2:49">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2:49">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2:49">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2:49">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2:49">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2:49">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2:49">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2:49">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2:49">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2:49">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2:49">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2:49">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2:49">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row>
    <row r="285" spans="2:49">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2:49">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2:49">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row>
    <row r="288" spans="2:49">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2:4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2:49">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2:49">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2:49">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2:49">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row>
    <row r="294" spans="2:49">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row>
    <row r="295" spans="2:49">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row>
    <row r="296" spans="2:49">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row>
    <row r="297" spans="2:49">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row>
    <row r="298" spans="2:49">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2:49">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row>
    <row r="300" spans="2:49">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2:49">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2:49">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2:49">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2:49">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2:49">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2:49">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2:49">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2:49">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2:49">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2:49">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2:49">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2:49">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2:49">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2:49">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2:4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2:4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2:4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2:49">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2:49">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2:49">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2:49">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2:4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2:4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2:49">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2:49">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2:49">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2:49">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2:49">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2:49">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2:49">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2:49">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2:49">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2:49">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2:49">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2:49">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2:49">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2:49">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2:49">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2:49">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2:49">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2:49">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2:49">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2:49">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2:49">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2:49">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2:49">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2:49">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2:49">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2:49">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2:49">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2:49">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2:49">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2:4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2:4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2:49">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2:4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2:4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2:49">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2:49">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2:49">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row>
    <row r="361" spans="2:4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2:49">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2:49">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2:4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2:4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2:49">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2:49">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2:49">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2:49">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2:49">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row>
    <row r="371" spans="2:49">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row>
    <row r="372" spans="2:49">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row>
    <row r="373" spans="2:49">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row>
    <row r="374" spans="2:49">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row>
    <row r="375" spans="2:49">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row>
    <row r="376" spans="2:49">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row>
    <row r="377" spans="2:49">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row>
    <row r="378" spans="2:49">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row>
    <row r="379" spans="2:49">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row>
    <row r="380" spans="2:49">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row>
    <row r="381" spans="2:49">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row>
    <row r="382" spans="2:49">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row>
    <row r="383" spans="2:49">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row>
    <row r="384" spans="2:49">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row>
    <row r="385" spans="2:49">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row>
    <row r="386" spans="2:4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row>
    <row r="387" spans="2:4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row>
    <row r="388" spans="2:49">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row>
    <row r="389" spans="2:4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row>
    <row r="390" spans="2:4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row>
    <row r="391" spans="2:49">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row>
    <row r="392" spans="2:49">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row>
    <row r="393" spans="2:49">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row>
    <row r="394" spans="2:49">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row>
    <row r="395" spans="2:4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row>
    <row r="396" spans="2:49">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row>
    <row r="397" spans="2:49">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row>
    <row r="398" spans="2:4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row>
    <row r="399" spans="2:4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row>
    <row r="400" spans="2:49">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row>
    <row r="401" spans="2:49">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row>
    <row r="402" spans="2:49">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row>
    <row r="403" spans="2:49">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row>
    <row r="404" spans="2:49">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row>
    <row r="405" spans="2:49">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row>
    <row r="406" spans="2:49">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row>
    <row r="407" spans="2:49">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row>
    <row r="408" spans="2:49">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row>
    <row r="409" spans="2:49">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row>
    <row r="410" spans="2:49">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row>
    <row r="411" spans="2:49">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row>
    <row r="412" spans="2:49">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row>
    <row r="413" spans="2:49">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row>
    <row r="414" spans="2:49">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row>
    <row r="415" spans="2:49">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row>
    <row r="416" spans="2:49">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row>
    <row r="417" spans="2:49">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row>
    <row r="418" spans="2:49">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row>
    <row r="419" spans="2:4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row>
    <row r="420" spans="2:4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row>
    <row r="421" spans="2:49">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row>
    <row r="422" spans="2:4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row>
    <row r="423" spans="2:4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row>
    <row r="424" spans="2:49">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row>
    <row r="425" spans="2:49">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row>
    <row r="426" spans="2:49">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row>
    <row r="427" spans="2:49">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row>
    <row r="428" spans="2:49">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row>
    <row r="429" spans="2:4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row>
    <row r="430" spans="2:49">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row>
    <row r="431" spans="2:49">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row>
    <row r="432" spans="2:4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row>
    <row r="433" spans="2:35">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row>
    <row r="434" spans="2:35">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row>
  </sheetData>
  <sheetProtection algorithmName="SHA-512" hashValue="04JXM+ahf13SUy0XsbprYpQ6vxufruDQ+wEYsg/hqj/t2XKi32WoxA2ew2IESS9h1O7aUTYY2BNQxvGpVXFsag==" saltValue="SL8qyA7Z3+twa4kZ4VXXVw==" spinCount="100000" sheet="1" formatCells="0" selectLockedCells="1"/>
  <mergeCells count="56">
    <mergeCell ref="AF3:AI7"/>
    <mergeCell ref="AA9:AA12"/>
    <mergeCell ref="AB9:AB12"/>
    <mergeCell ref="T7:Z7"/>
    <mergeCell ref="M4:Y4"/>
    <mergeCell ref="AG9:AG12"/>
    <mergeCell ref="AD9:AD12"/>
    <mergeCell ref="AC9:AC12"/>
    <mergeCell ref="T11:Z11"/>
    <mergeCell ref="M3:Y3"/>
    <mergeCell ref="Z3:AA3"/>
    <mergeCell ref="Z4:AA4"/>
    <mergeCell ref="F7:R7"/>
    <mergeCell ref="D29:M30"/>
    <mergeCell ref="O29:O30"/>
    <mergeCell ref="Y30:Y31"/>
    <mergeCell ref="S28:Y29"/>
    <mergeCell ref="AJ9:AJ12"/>
    <mergeCell ref="AF9:AF12"/>
    <mergeCell ref="AE9:AE12"/>
    <mergeCell ref="AI9:AI12"/>
    <mergeCell ref="AH9:AH12"/>
    <mergeCell ref="AE30:AI30"/>
    <mergeCell ref="AE31:AI31"/>
    <mergeCell ref="AC30:AD30"/>
    <mergeCell ref="AC28:AI28"/>
    <mergeCell ref="AC29:AI29"/>
    <mergeCell ref="D35:M36"/>
    <mergeCell ref="T32:W32"/>
    <mergeCell ref="T33:W33"/>
    <mergeCell ref="T34:W34"/>
    <mergeCell ref="T35:W35"/>
    <mergeCell ref="O33:O34"/>
    <mergeCell ref="O31:O32"/>
    <mergeCell ref="O35:O36"/>
    <mergeCell ref="D31:M32"/>
    <mergeCell ref="D33:M34"/>
    <mergeCell ref="B9:B12"/>
    <mergeCell ref="D9:D12"/>
    <mergeCell ref="C9:C12"/>
    <mergeCell ref="M9:R10"/>
    <mergeCell ref="T9:Z10"/>
    <mergeCell ref="M11:N11"/>
    <mergeCell ref="O11:R11"/>
    <mergeCell ref="F9:K10"/>
    <mergeCell ref="F11:G11"/>
    <mergeCell ref="H11:K11"/>
    <mergeCell ref="AE35:AI35"/>
    <mergeCell ref="AC31:AD31"/>
    <mergeCell ref="AC32:AD32"/>
    <mergeCell ref="AC33:AD33"/>
    <mergeCell ref="AC34:AD34"/>
    <mergeCell ref="AC35:AD35"/>
    <mergeCell ref="AE32:AI32"/>
    <mergeCell ref="AE33:AI33"/>
    <mergeCell ref="AE34:AI34"/>
  </mergeCells>
  <conditionalFormatting sqref="AB13:AF24">
    <cfRule type="containsErrors" dxfId="873" priority="8">
      <formula>ISERROR(AB13)</formula>
    </cfRule>
  </conditionalFormatting>
  <conditionalFormatting sqref="AE13:AE24">
    <cfRule type="colorScale" priority="1">
      <colorScale>
        <cfvo type="min"/>
        <cfvo type="percentile" val="50"/>
        <cfvo type="max"/>
        <color rgb="FF63BE7B"/>
        <color rgb="FFFFEB84"/>
        <color rgb="FFF8696B"/>
      </colorScale>
    </cfRule>
  </conditionalFormatting>
  <conditionalFormatting sqref="AG13:AG24 AI13:AI24">
    <cfRule type="cellIs" dxfId="872" priority="9" operator="lessThan">
      <formula>-1</formula>
    </cfRule>
    <cfRule type="iconSet" priority="371">
      <iconSet iconSet="3Symbols">
        <cfvo type="percent" val="0"/>
        <cfvo type="percent" val="33"/>
        <cfvo type="percent" val="67"/>
      </iconSet>
    </cfRule>
  </conditionalFormatting>
  <conditionalFormatting sqref="AH13:AH24">
    <cfRule type="cellIs" dxfId="871" priority="2" operator="equal">
      <formula>12</formula>
    </cfRule>
  </conditionalFormatting>
  <dataValidations disablePrompts="1" count="2">
    <dataValidation type="list" allowBlank="1" showInputMessage="1" showErrorMessage="1" sqref="AY65526:AY65550 AY983030:AY983054 AY131062:AY131086 AY196598:AY196622 AY262134:AY262158 AY327670:AY327694 AY393206:AY393230 AY458742:AY458766 AY524278:AY524302 AY589814:AY589838 AY655350:AY655374 AY720886:AY720910 AY786422:AY786446 AY851958:AY851982 AY917494:AY917518" xr:uid="{00000000-0002-0000-0000-000000000000}">
      <formula1>$B$67:$B$76</formula1>
    </dataValidation>
    <dataValidation type="list" allowBlank="1" sqref="Z4" xr:uid="{00000000-0002-0000-0000-000001000000}">
      <formula1>$M$78:$M$102</formula1>
    </dataValidation>
  </dataValidations>
  <hyperlinks>
    <hyperlink ref="A13" location="'Candidat 1'!A1" display="Cand 1" xr:uid="{00000000-0004-0000-0000-000000000000}"/>
    <hyperlink ref="A14" location="'Candidat 2'!A1" display="Cand 2" xr:uid="{00000000-0004-0000-0000-000001000000}"/>
    <hyperlink ref="A15" location="'Candidat 3'!A1" display="Cand 3" xr:uid="{00000000-0004-0000-0000-000002000000}"/>
    <hyperlink ref="A16" location="'Candidat 4'!A1" display="Cand 4" xr:uid="{00000000-0004-0000-0000-000003000000}"/>
    <hyperlink ref="A17" location="'Candidat 5'!A1" display="Cand 5" xr:uid="{00000000-0004-0000-0000-000004000000}"/>
    <hyperlink ref="A18" location="'Candidat 6'!A1" display="Cand 6" xr:uid="{00000000-0004-0000-0000-000005000000}"/>
    <hyperlink ref="A19" location="'Candidat 7'!A1" display="Cand 7" xr:uid="{00000000-0004-0000-0000-000006000000}"/>
    <hyperlink ref="A20" location="'Candidat 8'!A1" display="Cand 8" xr:uid="{00000000-0004-0000-0000-000007000000}"/>
    <hyperlink ref="A21" location="'Candidat 9'!A1" display="Cand 9" xr:uid="{00000000-0004-0000-0000-000008000000}"/>
    <hyperlink ref="A22" location="'Candidat 10'!A1" display="Cand 10" xr:uid="{00000000-0004-0000-0000-000009000000}"/>
    <hyperlink ref="A23" location="'Candidat 11'!A1" display="Cand 11" xr:uid="{00000000-0004-0000-0000-00000A000000}"/>
    <hyperlink ref="A24" location="'Candidat 12'!A1" display="Cand 12" xr:uid="{00000000-0004-0000-0000-00000B000000}"/>
  </hyperlinks>
  <pageMargins left="0.23622047244094499" right="0.23622047244094499" top="0.74803149606299202" bottom="0.74803149606299202" header="0.31496062992126" footer="0.31496062992126"/>
  <pageSetup paperSize="9" scale="42" orientation="landscape" r:id="rId1"/>
  <headerFooter>
    <oddFooter>&amp;L&amp;"Helvetica Oblique,Italique"&amp;8&amp;K000000Académie de Bordeaux - J-MUZARD IEN économie-gestion Filière HR - Gr Pilotage national DEGESCO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92D050"/>
    <pageSetUpPr fitToPage="1"/>
  </sheetPr>
  <dimension ref="A1:BN297"/>
  <sheetViews>
    <sheetView showGridLines="0"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IF('1-TAB-SYNT-NOTES'!B17="","",'1-TAB-SYNT-NOTES'!B17)</f>
        <v>Nom du Candidat 5</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13</v>
      </c>
      <c r="C26" s="1142" t="str">
        <f>+IF($F$4="","",$F$4)</f>
        <v>Nom du Candidat 5</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5</v>
      </c>
      <c r="C52" s="884" t="str">
        <f>+IF($F$4="","",$F$4)</f>
        <v>Nom du Candidat 5</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492"/>
      <c r="S107" s="308"/>
      <c r="T107" s="309"/>
      <c r="U107" s="310"/>
      <c r="V107" s="311"/>
      <c r="W107" s="490"/>
      <c r="X107" s="312"/>
      <c r="Y107" s="310"/>
      <c r="Z107" s="311"/>
      <c r="AA107" s="490"/>
      <c r="AB107" s="312"/>
      <c r="AC107" s="313"/>
      <c r="AD107" s="491"/>
      <c r="AE107" s="314"/>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5</v>
      </c>
      <c r="C122" s="884" t="str">
        <f>+IF($F$4="","",$F$4)</f>
        <v>Nom du Candidat 5</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5</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NxmVjCcVaJGCQXurBHrX0SvLwvFBapWI74e6ZC49Kw7RdaCFXirjfRJXplWMzsFgbQHT6lxFNbDIKmqKlcS/rA==" saltValue="kUGyP2LfcDU6XYq78zl6fQ=="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519" priority="34" operator="containsText" text="x">
      <formula>NOT(ISERROR(SEARCH("x",M125)))</formula>
    </cfRule>
  </conditionalFormatting>
  <conditionalFormatting sqref="M151:X153 AC151:AJ153 Y152:AB153 M154:AJ155">
    <cfRule type="containsText" dxfId="518" priority="25" operator="containsText" text="x">
      <formula>NOT(ISERROR(SEARCH("x",M151)))</formula>
    </cfRule>
  </conditionalFormatting>
  <conditionalFormatting sqref="M29:AF39">
    <cfRule type="containsText" dxfId="517" priority="344" operator="containsText" text="x">
      <formula>NOT(ISERROR(SEARCH("x",M29)))</formula>
    </cfRule>
  </conditionalFormatting>
  <conditionalFormatting sqref="M55:AF58 M60:AF62 M65:AF67">
    <cfRule type="containsText" dxfId="516" priority="59" operator="containsText" text="x">
      <formula>NOT(ISERROR(SEARCH("x",M55)))</formula>
    </cfRule>
  </conditionalFormatting>
  <conditionalFormatting sqref="M69:AF72 M75:AF77 M79:AF81 M84:AF86 M97:AF99 M101:AF103">
    <cfRule type="containsText" dxfId="515" priority="58" operator="containsText" text="x">
      <formula>NOT(ISERROR(SEARCH("x",M69)))</formula>
    </cfRule>
  </conditionalFormatting>
  <conditionalFormatting sqref="M88:AF90">
    <cfRule type="containsText" dxfId="514" priority="50" operator="containsText" text="x">
      <formula>NOT(ISERROR(SEARCH("x",M88)))</formula>
    </cfRule>
  </conditionalFormatting>
  <conditionalFormatting sqref="M92:AF94">
    <cfRule type="containsText" dxfId="513" priority="51" operator="containsText" text="x">
      <formula>NOT(ISERROR(SEARCH("x",M92)))</formula>
    </cfRule>
  </conditionalFormatting>
  <conditionalFormatting sqref="M106:AF108">
    <cfRule type="containsText" dxfId="512" priority="57" operator="containsText" text="x">
      <formula>NOT(ISERROR(SEARCH("x",M106)))</formula>
    </cfRule>
  </conditionalFormatting>
  <conditionalFormatting sqref="M129:AJ131 M134:AJ136 M138:AJ140 M142:AJ144 M146:AJ148 M157:AJ159 M162:AJ164 M196:AJ199">
    <cfRule type="containsText" dxfId="511" priority="33" operator="containsText" text="x">
      <formula>NOT(ISERROR(SEARCH("x",M129)))</formula>
    </cfRule>
  </conditionalFormatting>
  <conditionalFormatting sqref="M166:AJ168">
    <cfRule type="containsText" dxfId="510" priority="26" operator="containsText" text="x">
      <formula>NOT(ISERROR(SEARCH("x",M166)))</formula>
    </cfRule>
  </conditionalFormatting>
  <conditionalFormatting sqref="M170:AJ172 M191:AJ193">
    <cfRule type="containsText" dxfId="509" priority="23" operator="containsText" text="x">
      <formula>NOT(ISERROR(SEARCH("x",M170)))</formula>
    </cfRule>
  </conditionalFormatting>
  <conditionalFormatting sqref="M175:AJ177">
    <cfRule type="containsText" dxfId="508" priority="22" operator="containsText" text="x">
      <formula>NOT(ISERROR(SEARCH("x",M175)))</formula>
    </cfRule>
  </conditionalFormatting>
  <conditionalFormatting sqref="M179:AJ181 M183:AJ185 M187:AJ189">
    <cfRule type="containsText" dxfId="507" priority="21" operator="containsText" text="x">
      <formula>NOT(ISERROR(SEARCH("x",M179)))</formula>
    </cfRule>
  </conditionalFormatting>
  <conditionalFormatting sqref="Y125:AC125">
    <cfRule type="containsText" dxfId="506" priority="32" operator="containsText" text="x">
      <formula>NOT(ISERROR(SEARCH("x",Y125)))</formula>
    </cfRule>
  </conditionalFormatting>
  <conditionalFormatting sqref="Y151:AC151">
    <cfRule type="containsText" dxfId="505" priority="24" operator="containsText" text="x">
      <formula>NOT(ISERROR(SEARCH("x",Y151)))</formula>
    </cfRule>
  </conditionalFormatting>
  <conditionalFormatting sqref="AG29:AJ39">
    <cfRule type="containsText" dxfId="504" priority="343" operator="containsText" text="EXCELLENT">
      <formula>NOT(ISERROR(SEARCH("EXCELLENT",AG29)))</formula>
    </cfRule>
    <cfRule type="containsText" dxfId="503" priority="342" operator="containsText" text="INSUFFISANT">
      <formula>NOT(ISERROR(SEARCH("INSUFFISANT",AG29)))</formula>
    </cfRule>
    <cfRule type="containsText" dxfId="502" priority="341" operator="containsText" text="FRAGILE">
      <formula>NOT(ISERROR(SEARCH("FRAGILE",AG29)))</formula>
    </cfRule>
    <cfRule type="containsText" dxfId="501" priority="340" operator="containsText" text="SATISFAISANT">
      <formula>NOT(ISERROR(SEARCH("SATISFAISANT",AG29)))</formula>
    </cfRule>
    <cfRule type="containsErrors" dxfId="500" priority="339">
      <formula>ISERROR(AG29)</formula>
    </cfRule>
  </conditionalFormatting>
  <conditionalFormatting sqref="AG54:AJ62">
    <cfRule type="containsErrors" dxfId="499" priority="1">
      <formula>ISERROR(AG54)</formula>
    </cfRule>
    <cfRule type="cellIs" dxfId="498" priority="4" operator="equal">
      <formula>"4-BIEN MAITRISÉE"</formula>
    </cfRule>
    <cfRule type="cellIs" dxfId="497" priority="3" operator="equal">
      <formula>"1-NON MAITRISÉE"</formula>
    </cfRule>
    <cfRule type="containsText" dxfId="496" priority="5" operator="containsText" text="3-MAITRISÉE">
      <formula>NOT(ISERROR(SEARCH("3-MAITRISÉE",AG54)))</formula>
    </cfRule>
    <cfRule type="cellIs" dxfId="495" priority="2" operator="equal">
      <formula>"2-INSUF MAITRISÉE"</formula>
    </cfRule>
  </conditionalFormatting>
  <conditionalFormatting sqref="AG64:AJ72 AG74:AJ81">
    <cfRule type="cellIs" dxfId="494" priority="55" operator="equal">
      <formula>"4-BIEN MAITRISÉE"</formula>
    </cfRule>
    <cfRule type="containsText" dxfId="493" priority="56" operator="containsText" text="3-MAITRISÉE">
      <formula>NOT(ISERROR(SEARCH("3-MAITRISÉE",AG64)))</formula>
    </cfRule>
    <cfRule type="cellIs" dxfId="492" priority="54" operator="equal">
      <formula>"1-NON MAITRISÉE"</formula>
    </cfRule>
    <cfRule type="cellIs" dxfId="491" priority="53" operator="equal">
      <formula>"2-INSUF MAITRISÉE"</formula>
    </cfRule>
    <cfRule type="containsErrors" dxfId="490" priority="52">
      <formula>ISERROR(AG64)</formula>
    </cfRule>
  </conditionalFormatting>
  <conditionalFormatting sqref="AG83:AJ94">
    <cfRule type="containsText" dxfId="489" priority="49" operator="containsText" text="3-MAITRISÉE">
      <formula>NOT(ISERROR(SEARCH("3-MAITRISÉE",AG83)))</formula>
    </cfRule>
    <cfRule type="cellIs" dxfId="488" priority="48" operator="equal">
      <formula>"4-BIEN MAITRISÉE"</formula>
    </cfRule>
    <cfRule type="cellIs" dxfId="487" priority="47" operator="equal">
      <formula>"1-NON MAITRISÉE"</formula>
    </cfRule>
    <cfRule type="cellIs" dxfId="486" priority="46" operator="equal">
      <formula>"2-INSUF MAITRISÉE"</formula>
    </cfRule>
    <cfRule type="containsErrors" dxfId="485" priority="45">
      <formula>ISERROR(AG83)</formula>
    </cfRule>
  </conditionalFormatting>
  <conditionalFormatting sqref="AG96:AJ103">
    <cfRule type="cellIs" dxfId="484" priority="41" operator="equal">
      <formula>"2-INSUF MAITRISÉE"</formula>
    </cfRule>
    <cfRule type="cellIs" dxfId="483" priority="43" operator="equal">
      <formula>"4-BIEN MAITRISÉE"</formula>
    </cfRule>
    <cfRule type="containsText" dxfId="482" priority="44" operator="containsText" text="3-MAITRISÉE">
      <formula>NOT(ISERROR(SEARCH("3-MAITRISÉE",AG96)))</formula>
    </cfRule>
    <cfRule type="cellIs" dxfId="481" priority="42" operator="equal">
      <formula>"1-NON MAITRISÉE"</formula>
    </cfRule>
    <cfRule type="containsErrors" dxfId="480" priority="40">
      <formula>ISERROR(AG96)</formula>
    </cfRule>
  </conditionalFormatting>
  <conditionalFormatting sqref="AG105:AJ108">
    <cfRule type="cellIs" dxfId="479" priority="38" operator="equal">
      <formula>"4-BIEN MAITRISÉE"</formula>
    </cfRule>
    <cfRule type="cellIs" dxfId="478" priority="37" operator="equal">
      <formula>"1-NON MAITRISÉE"</formula>
    </cfRule>
    <cfRule type="cellIs" dxfId="477" priority="36" operator="equal">
      <formula>"2-INSUF MAITRISÉE"</formula>
    </cfRule>
    <cfRule type="containsErrors" dxfId="476" priority="35">
      <formula>ISERROR(AG105)</formula>
    </cfRule>
    <cfRule type="containsText" dxfId="475" priority="39" operator="containsText" text="3-MAITRISÉE">
      <formula>NOT(ISERROR(SEARCH("3-MAITRISÉE",AG105)))</formula>
    </cfRule>
  </conditionalFormatting>
  <conditionalFormatting sqref="AK124:AR131 AK133:AR148 AK150:AR159">
    <cfRule type="containsText" dxfId="474" priority="31" operator="containsText" text="3-MAITRISÉE">
      <formula>NOT(ISERROR(SEARCH("3-MAITRISÉE",AK124)))</formula>
    </cfRule>
    <cfRule type="cellIs" dxfId="473" priority="30" operator="equal">
      <formula>"4-BIEN MAITRISÉE"</formula>
    </cfRule>
    <cfRule type="cellIs" dxfId="472" priority="29" operator="equal">
      <formula>"1-NON MAITRISÉE"</formula>
    </cfRule>
    <cfRule type="cellIs" dxfId="471" priority="28" operator="equal">
      <formula>"2-INSUF MAITRISÉE"</formula>
    </cfRule>
    <cfRule type="containsErrors" dxfId="470" priority="27">
      <formula>ISERROR(AK124)</formula>
    </cfRule>
  </conditionalFormatting>
  <conditionalFormatting sqref="AK161:AR172">
    <cfRule type="containsText" dxfId="469" priority="20" operator="containsText" text="3-MAITRISÉE">
      <formula>NOT(ISERROR(SEARCH("3-MAITRISÉE",AK161)))</formula>
    </cfRule>
    <cfRule type="cellIs" dxfId="468" priority="19" operator="equal">
      <formula>"4-BIEN MAITRISÉE"</formula>
    </cfRule>
    <cfRule type="cellIs" dxfId="467" priority="18" operator="equal">
      <formula>"1-NON MAITRISÉE"</formula>
    </cfRule>
    <cfRule type="cellIs" dxfId="466" priority="17" operator="equal">
      <formula>"2-INSUF MAITRISÉE"</formula>
    </cfRule>
    <cfRule type="containsErrors" dxfId="465" priority="16">
      <formula>ISERROR(AK161)</formula>
    </cfRule>
  </conditionalFormatting>
  <conditionalFormatting sqref="AK174:AR193">
    <cfRule type="cellIs" dxfId="464" priority="14" operator="equal">
      <formula>"4-BIEN MAITRISÉE"</formula>
    </cfRule>
    <cfRule type="containsErrors" dxfId="463" priority="11">
      <formula>ISERROR(AK174)</formula>
    </cfRule>
    <cfRule type="cellIs" dxfId="462" priority="12" operator="equal">
      <formula>"2-INSUF MAITRISÉE"</formula>
    </cfRule>
    <cfRule type="cellIs" dxfId="461" priority="13" operator="equal">
      <formula>"1-NON MAITRISÉE"</formula>
    </cfRule>
    <cfRule type="containsText" dxfId="460" priority="15" operator="containsText" text="3-MAITRISÉE">
      <formula>NOT(ISERROR(SEARCH("3-MAITRISÉE",AK174)))</formula>
    </cfRule>
  </conditionalFormatting>
  <conditionalFormatting sqref="AK195:AR203">
    <cfRule type="cellIs" dxfId="459" priority="9" operator="equal">
      <formula>"4-BIEN MAITRISÉE"</formula>
    </cfRule>
    <cfRule type="containsErrors" dxfId="458" priority="6">
      <formula>ISERROR(AK195)</formula>
    </cfRule>
    <cfRule type="cellIs" dxfId="457" priority="8" operator="equal">
      <formula>"1-NON MAITRISÉE"</formula>
    </cfRule>
    <cfRule type="cellIs" dxfId="456" priority="7" operator="equal">
      <formula>"2-INSUF MAITRISÉE"</formula>
    </cfRule>
    <cfRule type="containsText" dxfId="455" priority="10" operator="containsText" text="3-MAITRISÉE">
      <formula>NOT(ISERROR(SEARCH("3-MAITRISÉE",AK195)))</formula>
    </cfRule>
  </conditionalFormatting>
  <hyperlinks>
    <hyperlink ref="AE1:AI1" location="'1-TAB-SYNT-NOTES'!A1" display="Tableau de synthèse" xr:uid="{4D3510DB-0FB5-FA45-975E-401334DCBB57}"/>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B70F1C0F-38B5-9245-84A3-55680A6A649F}">
          <x14:formula1>
            <xm:f>LISTES!$R$12:$R$47</xm:f>
          </x14:formula1>
          <xm:sqref>J6:O6 J10:O10 J14:O14</xm:sqref>
        </x14:dataValidation>
        <x14:dataValidation type="list" allowBlank="1" xr:uid="{E94E063C-CD50-EF47-BF24-D5F0215CFA4E}">
          <x14:formula1>
            <xm:f>LISTES!$S$12:$S$47</xm:f>
          </x14:formula1>
          <xm:sqref>V6:Z6 V10:Z10 V14:Z14</xm:sqref>
        </x14:dataValidation>
        <x14:dataValidation type="list" allowBlank="1" showInputMessage="1" showErrorMessage="1" xr:uid="{6B957A3B-2881-2E4F-BC5F-3EE2BAFDEF91}">
          <x14:formula1>
            <xm:f>'4-CIP'!$C$68:$C$73</xm:f>
          </x14:formula1>
          <xm:sqref>C108:L108</xm:sqref>
        </x14:dataValidation>
        <x14:dataValidation type="list" allowBlank="1" showInputMessage="1" showErrorMessage="1" xr:uid="{4F616762-E745-434C-B8EB-44CF6D1E80A3}">
          <x14:formula1>
            <xm:f>'4-CIP'!$C$62:$C$67</xm:f>
          </x14:formula1>
          <xm:sqref>C103:L103</xm:sqref>
        </x14:dataValidation>
        <x14:dataValidation type="list" allowBlank="1" showInputMessage="1" showErrorMessage="1" xr:uid="{9CC68AA1-B739-2C40-B7B3-A64F578519D9}">
          <x14:formula1>
            <xm:f>'4-CIP'!$C$56:$C$61</xm:f>
          </x14:formula1>
          <xm:sqref>C99:L99</xm:sqref>
        </x14:dataValidation>
        <x14:dataValidation type="list" allowBlank="1" showInputMessage="1" showErrorMessage="1" xr:uid="{C12ADC4B-A9C2-634E-9805-CC5768A5ACD5}">
          <x14:formula1>
            <xm:f>'4-CIP'!$C$50:$C$55</xm:f>
          </x14:formula1>
          <xm:sqref>C94:L94</xm:sqref>
        </x14:dataValidation>
        <x14:dataValidation type="list" allowBlank="1" showInputMessage="1" showErrorMessage="1" xr:uid="{9BDCD2A7-ABE2-0A49-AFFC-C7569118C87E}">
          <x14:formula1>
            <xm:f>'4-CIP'!$C$44:$C$49</xm:f>
          </x14:formula1>
          <xm:sqref>C90:L90</xm:sqref>
        </x14:dataValidation>
        <x14:dataValidation type="list" allowBlank="1" showInputMessage="1" showErrorMessage="1" xr:uid="{34A2A55E-6B31-3E42-8B61-CF2E10C763C8}">
          <x14:formula1>
            <xm:f>'4-CIP'!$C$38:$C$43</xm:f>
          </x14:formula1>
          <xm:sqref>C86:L86</xm:sqref>
        </x14:dataValidation>
        <x14:dataValidation type="list" allowBlank="1" showInputMessage="1" showErrorMessage="1" xr:uid="{9E968193-D133-8241-B9FA-32F0D0BDD7DB}">
          <x14:formula1>
            <xm:f>'4-CIP'!$C$32:$C$37</xm:f>
          </x14:formula1>
          <xm:sqref>C81:L81</xm:sqref>
        </x14:dataValidation>
        <x14:dataValidation type="list" allowBlank="1" showInputMessage="1" showErrorMessage="1" xr:uid="{6019A59F-9CAB-D845-80BF-C38ACD1B4842}">
          <x14:formula1>
            <xm:f>'4-CIP'!$C$26:$C$31</xm:f>
          </x14:formula1>
          <xm:sqref>C77:L77</xm:sqref>
        </x14:dataValidation>
        <x14:dataValidation type="list" allowBlank="1" showInputMessage="1" showErrorMessage="1" xr:uid="{2FAC3E67-B754-F040-9594-B5AC2294BEFE}">
          <x14:formula1>
            <xm:f>'4-CIP'!$C$20:$C$25</xm:f>
          </x14:formula1>
          <xm:sqref>C72:L72</xm:sqref>
        </x14:dataValidation>
        <x14:dataValidation type="list" allowBlank="1" showInputMessage="1" showErrorMessage="1" xr:uid="{ACAFA374-59D0-1C4C-B4C3-72CD7A7F3C6E}">
          <x14:formula1>
            <xm:f>'4-CIP'!$C$14:$C$19</xm:f>
          </x14:formula1>
          <xm:sqref>C67:L67</xm:sqref>
        </x14:dataValidation>
        <x14:dataValidation type="list" allowBlank="1" showInputMessage="1" showErrorMessage="1" xr:uid="{900A234A-9AB6-2142-9B2D-CFA76A0BEFC7}">
          <x14:formula1>
            <xm:f>'4-CIP'!$C$8:$C$13</xm:f>
          </x14:formula1>
          <xm:sqref>C62:L62</xm:sqref>
        </x14:dataValidation>
        <x14:dataValidation type="list" allowBlank="1" showInputMessage="1" showErrorMessage="1" xr:uid="{33E9C1D9-106B-624B-87E4-4432053F5997}">
          <x14:formula1>
            <xm:f>'4-CIP'!$C$2:$C$7</xm:f>
          </x14:formula1>
          <xm:sqref>C58:L58</xm:sqref>
        </x14:dataValidation>
        <x14:dataValidation type="list" allowBlank="1" showInputMessage="1" showErrorMessage="1" xr:uid="{D41263C3-E5B6-BF48-BB1D-E9C88A0D4761}">
          <x14:formula1>
            <xm:f>'4-CIP'!$C$175:$C$180</xm:f>
          </x14:formula1>
          <xm:sqref>C203:L203</xm:sqref>
        </x14:dataValidation>
        <x14:dataValidation type="list" allowBlank="1" showInputMessage="1" showErrorMessage="1" xr:uid="{4EC27719-BD54-F94C-B2D4-FB851E835AB9}">
          <x14:formula1>
            <xm:f>'4-CIP'!$C$169:$C$174</xm:f>
          </x14:formula1>
          <xm:sqref>C199:L199</xm:sqref>
        </x14:dataValidation>
        <x14:dataValidation type="list" allowBlank="1" showInputMessage="1" showErrorMessage="1" xr:uid="{5B3720E1-05BB-A641-B8BB-5AA92CD21053}">
          <x14:formula1>
            <xm:f>'4-CIP'!$C$163:$C$168</xm:f>
          </x14:formula1>
          <xm:sqref>C193:L193</xm:sqref>
        </x14:dataValidation>
        <x14:dataValidation type="list" allowBlank="1" showInputMessage="1" showErrorMessage="1" xr:uid="{AD199E14-29BD-BD49-8FFA-C326FFF6F14F}">
          <x14:formula1>
            <xm:f>'4-CIP'!$C$157:$C$162</xm:f>
          </x14:formula1>
          <xm:sqref>C189:L189</xm:sqref>
        </x14:dataValidation>
        <x14:dataValidation type="list" allowBlank="1" showInputMessage="1" showErrorMessage="1" xr:uid="{789A7BE1-641D-694A-A155-9387F3FC7376}">
          <x14:formula1>
            <xm:f>'4-CIP'!$C$151:$C$156</xm:f>
          </x14:formula1>
          <xm:sqref>C185:L185</xm:sqref>
        </x14:dataValidation>
        <x14:dataValidation type="list" allowBlank="1" showInputMessage="1" showErrorMessage="1" xr:uid="{CFA1E66E-6B5C-0445-A714-83D2A18EF630}">
          <x14:formula1>
            <xm:f>'4-CIP'!$C$145:$C$150</xm:f>
          </x14:formula1>
          <xm:sqref>C181:L181</xm:sqref>
        </x14:dataValidation>
        <x14:dataValidation type="list" allowBlank="1" showInputMessage="1" showErrorMessage="1" xr:uid="{19000622-8B33-694D-858C-719E1EBA3DD7}">
          <x14:formula1>
            <xm:f>'4-CIP'!$C$139:$C$144</xm:f>
          </x14:formula1>
          <xm:sqref>C177:L177</xm:sqref>
        </x14:dataValidation>
        <x14:dataValidation type="list" allowBlank="1" showInputMessage="1" showErrorMessage="1" xr:uid="{5C38AB1F-74DF-A948-AFD3-5EA5C99CE235}">
          <x14:formula1>
            <xm:f>'4-CIP'!$C$133:$C$138</xm:f>
          </x14:formula1>
          <xm:sqref>C172:L172</xm:sqref>
        </x14:dataValidation>
        <x14:dataValidation type="list" allowBlank="1" showInputMessage="1" showErrorMessage="1" xr:uid="{0D15C8F8-4DD1-674B-AFD2-94B86C6C6B36}">
          <x14:formula1>
            <xm:f>'4-CIP'!$C$127:$C$132</xm:f>
          </x14:formula1>
          <xm:sqref>C168:L168</xm:sqref>
        </x14:dataValidation>
        <x14:dataValidation type="list" allowBlank="1" showInputMessage="1" showErrorMessage="1" xr:uid="{8A1920F1-FAD5-5342-89F6-DAF67DD86B62}">
          <x14:formula1>
            <xm:f>'4-CIP'!$C$121:$C$126</xm:f>
          </x14:formula1>
          <xm:sqref>C164:L164</xm:sqref>
        </x14:dataValidation>
        <x14:dataValidation type="list" allowBlank="1" showInputMessage="1" showErrorMessage="1" xr:uid="{851BB80A-EC38-C446-8B9C-0B5B8FCFCA67}">
          <x14:formula1>
            <xm:f>'4-CIP'!$C$115:$C$120</xm:f>
          </x14:formula1>
          <xm:sqref>C159:L159</xm:sqref>
        </x14:dataValidation>
        <x14:dataValidation type="list" allowBlank="1" showInputMessage="1" showErrorMessage="1" xr:uid="{958DC7E1-1C68-3E42-BC01-0A63ECBC70F3}">
          <x14:formula1>
            <xm:f>'4-CIP'!$C$109:$C$114</xm:f>
          </x14:formula1>
          <xm:sqref>C155:L155</xm:sqref>
        </x14:dataValidation>
        <x14:dataValidation type="list" allowBlank="1" showInputMessage="1" showErrorMessage="1" xr:uid="{0351E1FB-C8A1-3741-8F7F-A730BA0FA79B}">
          <x14:formula1>
            <xm:f>'4-CIP'!$C$103:$C$108</xm:f>
          </x14:formula1>
          <xm:sqref>C148:L148</xm:sqref>
        </x14:dataValidation>
        <x14:dataValidation type="list" allowBlank="1" showInputMessage="1" showErrorMessage="1" xr:uid="{B86D3967-0FBC-5949-8E8D-57A0A9051D60}">
          <x14:formula1>
            <xm:f>'4-CIP'!$C$97:$C$102</xm:f>
          </x14:formula1>
          <xm:sqref>C144:L144</xm:sqref>
        </x14:dataValidation>
        <x14:dataValidation type="list" allowBlank="1" showInputMessage="1" showErrorMessage="1" xr:uid="{E9B065CA-550A-8D45-9DAE-3D9D2CA07783}">
          <x14:formula1>
            <xm:f>'4-CIP'!$C$92:$C$96</xm:f>
          </x14:formula1>
          <xm:sqref>C140:L140</xm:sqref>
        </x14:dataValidation>
        <x14:dataValidation type="list" allowBlank="1" showInputMessage="1" showErrorMessage="1" xr:uid="{EBEF5367-AFE3-1742-9340-019E2A813DF9}">
          <x14:formula1>
            <xm:f>'4-CIP'!$C$86:$C$91</xm:f>
          </x14:formula1>
          <xm:sqref>C136:L136</xm:sqref>
        </x14:dataValidation>
        <x14:dataValidation type="list" allowBlank="1" showInputMessage="1" showErrorMessage="1" xr:uid="{9CD4F935-D71D-D54E-943A-AEF77E17911E}">
          <x14:formula1>
            <xm:f>'4-CIP'!$C$80:$C$85</xm:f>
          </x14:formula1>
          <xm:sqref>C131:L131</xm:sqref>
        </x14:dataValidation>
        <x14:dataValidation type="list" allowBlank="1" showInputMessage="1" showErrorMessage="1" xr:uid="{C474FD55-6FE8-9E4E-B80E-BB7E59F85367}">
          <x14:formula1>
            <xm:f>'4-CIP'!$C$74:$C$79</xm:f>
          </x14:formula1>
          <xm:sqref>C127:L127</xm:sqref>
        </x14:dataValidation>
        <x14:dataValidation type="list" allowBlank="1" xr:uid="{94A5EE97-CF23-064E-AFB4-B55EBE97F399}">
          <x14:formula1>
            <xm:f>LISTES!$Q$6:$Q$47</xm:f>
          </x14:formula1>
          <xm:sqref>U7:AJ7 U11:AJ11 U15:AJ15</xm:sqref>
        </x14:dataValidation>
        <x14:dataValidation type="list" allowBlank="1" xr:uid="{401BF4D7-8DA1-184F-BED1-AED161D68A5E}">
          <x14:formula1>
            <xm:f>LISTES!$P$12:$P$47</xm:f>
          </x14:formula1>
          <xm:sqref>U8:AJ8 U12:AJ12 U16:AJ16</xm:sqref>
        </x14:dataValidation>
        <x14:dataValidation type="list" allowBlank="1" xr:uid="{DC16F0CE-6EFB-BB42-BE0A-0C745C531120}">
          <x14:formula1>
            <xm:f>LISTES!$B$60:$B$70</xm:f>
          </x14:formula1>
          <xm:sqref>C10:F10 C6:F6 C14:F14</xm:sqref>
        </x14:dataValidation>
        <x14:dataValidation type="list" allowBlank="1" xr:uid="{BCD63ADD-5A64-D54E-92B1-8D9AD936C44B}">
          <x14:formula1>
            <xm:f>LISTES!$B$6:$B$31</xm:f>
          </x14:formula1>
          <xm:sqref>B29:D39</xm:sqref>
        </x14:dataValidation>
        <x14:dataValidation type="list" allowBlank="1" xr:uid="{2468C620-F7ED-7D47-9F64-D8CA08A6F002}">
          <x14:formula1>
            <xm:f>LISTES!$O$12:$O$47</xm:f>
          </x14:formula1>
          <xm:sqref>D7:F8 D11:F12 D15:F16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92D050"/>
    <pageSetUpPr fitToPage="1"/>
  </sheetPr>
  <dimension ref="A1:BN297"/>
  <sheetViews>
    <sheetView showGridLines="0" topLeftCell="B1"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IF('1-TAB-SYNT-NOTES'!B18="","",'1-TAB-SYNT-NOTES'!B18)</f>
        <v>Nom du Candidat 6</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14</v>
      </c>
      <c r="C26" s="1142" t="str">
        <f>+IF($F$4="","",$F$4)</f>
        <v>Nom du Candidat 6</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6</v>
      </c>
      <c r="C52" s="884" t="str">
        <f>+IF($F$4="","",$F$4)</f>
        <v>Nom du Candidat 6</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308"/>
      <c r="O107" s="492"/>
      <c r="P107" s="309"/>
      <c r="Q107" s="307"/>
      <c r="R107" s="308"/>
      <c r="S107" s="492"/>
      <c r="T107" s="309"/>
      <c r="U107" s="310"/>
      <c r="V107" s="490"/>
      <c r="W107" s="311"/>
      <c r="X107" s="312"/>
      <c r="Y107" s="310"/>
      <c r="Z107" s="490"/>
      <c r="AA107" s="311"/>
      <c r="AB107" s="312"/>
      <c r="AC107" s="313"/>
      <c r="AD107" s="491"/>
      <c r="AE107" s="314"/>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6</v>
      </c>
      <c r="C122" s="884" t="str">
        <f>+IF($F$4="","",$F$4)</f>
        <v>Nom du Candidat 6</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6</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woKdN/Zq2Dc3ccFJmjOvdDd6JnQbhAiDMa5Ov5d5mVdr21SOqoMBxsTZxHP19MAz6qSlazICGSQAGT2HPUBqSg==" saltValue="/RDiUKFPVT05UVpQE3LgGg=="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454" priority="34" operator="containsText" text="x">
      <formula>NOT(ISERROR(SEARCH("x",M125)))</formula>
    </cfRule>
  </conditionalFormatting>
  <conditionalFormatting sqref="M151:X153 AC151:AJ153 Y152:AB153 M154:AJ155">
    <cfRule type="containsText" dxfId="453" priority="25" operator="containsText" text="x">
      <formula>NOT(ISERROR(SEARCH("x",M151)))</formula>
    </cfRule>
  </conditionalFormatting>
  <conditionalFormatting sqref="M29:AF39">
    <cfRule type="containsText" dxfId="452" priority="344" operator="containsText" text="x">
      <formula>NOT(ISERROR(SEARCH("x",M29)))</formula>
    </cfRule>
  </conditionalFormatting>
  <conditionalFormatting sqref="M55:AF58 M60:AF62 M65:AF67">
    <cfRule type="containsText" dxfId="451" priority="59" operator="containsText" text="x">
      <formula>NOT(ISERROR(SEARCH("x",M55)))</formula>
    </cfRule>
  </conditionalFormatting>
  <conditionalFormatting sqref="M69:AF72 M75:AF77 M79:AF81 M84:AF86 M97:AF99 M101:AF103">
    <cfRule type="containsText" dxfId="450" priority="58" operator="containsText" text="x">
      <formula>NOT(ISERROR(SEARCH("x",M69)))</formula>
    </cfRule>
  </conditionalFormatting>
  <conditionalFormatting sqref="M88:AF90">
    <cfRule type="containsText" dxfId="449" priority="50" operator="containsText" text="x">
      <formula>NOT(ISERROR(SEARCH("x",M88)))</formula>
    </cfRule>
  </conditionalFormatting>
  <conditionalFormatting sqref="M92:AF94">
    <cfRule type="containsText" dxfId="448" priority="51" operator="containsText" text="x">
      <formula>NOT(ISERROR(SEARCH("x",M92)))</formula>
    </cfRule>
  </conditionalFormatting>
  <conditionalFormatting sqref="M106:AF108">
    <cfRule type="containsText" dxfId="447" priority="57" operator="containsText" text="x">
      <formula>NOT(ISERROR(SEARCH("x",M106)))</formula>
    </cfRule>
  </conditionalFormatting>
  <conditionalFormatting sqref="M129:AJ131 M134:AJ136 M138:AJ140 M142:AJ144 M146:AJ148 M157:AJ159 M162:AJ164 M196:AJ199">
    <cfRule type="containsText" dxfId="446" priority="33" operator="containsText" text="x">
      <formula>NOT(ISERROR(SEARCH("x",M129)))</formula>
    </cfRule>
  </conditionalFormatting>
  <conditionalFormatting sqref="M166:AJ168">
    <cfRule type="containsText" dxfId="445" priority="26" operator="containsText" text="x">
      <formula>NOT(ISERROR(SEARCH("x",M166)))</formula>
    </cfRule>
  </conditionalFormatting>
  <conditionalFormatting sqref="M170:AJ172 M191:AJ193">
    <cfRule type="containsText" dxfId="444" priority="23" operator="containsText" text="x">
      <formula>NOT(ISERROR(SEARCH("x",M170)))</formula>
    </cfRule>
  </conditionalFormatting>
  <conditionalFormatting sqref="M175:AJ177">
    <cfRule type="containsText" dxfId="443" priority="22" operator="containsText" text="x">
      <formula>NOT(ISERROR(SEARCH("x",M175)))</formula>
    </cfRule>
  </conditionalFormatting>
  <conditionalFormatting sqref="M179:AJ181 M183:AJ185 M187:AJ189">
    <cfRule type="containsText" dxfId="442" priority="21" operator="containsText" text="x">
      <formula>NOT(ISERROR(SEARCH("x",M179)))</formula>
    </cfRule>
  </conditionalFormatting>
  <conditionalFormatting sqref="Y125:AC125">
    <cfRule type="containsText" dxfId="441" priority="32" operator="containsText" text="x">
      <formula>NOT(ISERROR(SEARCH("x",Y125)))</formula>
    </cfRule>
  </conditionalFormatting>
  <conditionalFormatting sqref="Y151:AC151">
    <cfRule type="containsText" dxfId="440" priority="24" operator="containsText" text="x">
      <formula>NOT(ISERROR(SEARCH("x",Y151)))</formula>
    </cfRule>
  </conditionalFormatting>
  <conditionalFormatting sqref="AG29:AJ39">
    <cfRule type="containsText" dxfId="439" priority="343" operator="containsText" text="EXCELLENT">
      <formula>NOT(ISERROR(SEARCH("EXCELLENT",AG29)))</formula>
    </cfRule>
    <cfRule type="containsText" dxfId="438" priority="342" operator="containsText" text="INSUFFISANT">
      <formula>NOT(ISERROR(SEARCH("INSUFFISANT",AG29)))</formula>
    </cfRule>
    <cfRule type="containsText" dxfId="437" priority="341" operator="containsText" text="FRAGILE">
      <formula>NOT(ISERROR(SEARCH("FRAGILE",AG29)))</formula>
    </cfRule>
    <cfRule type="containsText" dxfId="436" priority="340" operator="containsText" text="SATISFAISANT">
      <formula>NOT(ISERROR(SEARCH("SATISFAISANT",AG29)))</formula>
    </cfRule>
    <cfRule type="containsErrors" dxfId="435" priority="339">
      <formula>ISERROR(AG29)</formula>
    </cfRule>
  </conditionalFormatting>
  <conditionalFormatting sqref="AG54:AJ62">
    <cfRule type="containsErrors" dxfId="434" priority="1">
      <formula>ISERROR(AG54)</formula>
    </cfRule>
    <cfRule type="cellIs" dxfId="433" priority="4" operator="equal">
      <formula>"4-BIEN MAITRISÉE"</formula>
    </cfRule>
    <cfRule type="cellIs" dxfId="432" priority="3" operator="equal">
      <formula>"1-NON MAITRISÉE"</formula>
    </cfRule>
    <cfRule type="containsText" dxfId="431" priority="5" operator="containsText" text="3-MAITRISÉE">
      <formula>NOT(ISERROR(SEARCH("3-MAITRISÉE",AG54)))</formula>
    </cfRule>
    <cfRule type="cellIs" dxfId="430" priority="2" operator="equal">
      <formula>"2-INSUF MAITRISÉE"</formula>
    </cfRule>
  </conditionalFormatting>
  <conditionalFormatting sqref="AG64:AJ72 AG74:AJ81">
    <cfRule type="cellIs" dxfId="429" priority="55" operator="equal">
      <formula>"4-BIEN MAITRISÉE"</formula>
    </cfRule>
    <cfRule type="containsText" dxfId="428" priority="56" operator="containsText" text="3-MAITRISÉE">
      <formula>NOT(ISERROR(SEARCH("3-MAITRISÉE",AG64)))</formula>
    </cfRule>
    <cfRule type="cellIs" dxfId="427" priority="54" operator="equal">
      <formula>"1-NON MAITRISÉE"</formula>
    </cfRule>
    <cfRule type="cellIs" dxfId="426" priority="53" operator="equal">
      <formula>"2-INSUF MAITRISÉE"</formula>
    </cfRule>
    <cfRule type="containsErrors" dxfId="425" priority="52">
      <formula>ISERROR(AG64)</formula>
    </cfRule>
  </conditionalFormatting>
  <conditionalFormatting sqref="AG83:AJ94">
    <cfRule type="containsText" dxfId="424" priority="49" operator="containsText" text="3-MAITRISÉE">
      <formula>NOT(ISERROR(SEARCH("3-MAITRISÉE",AG83)))</formula>
    </cfRule>
    <cfRule type="cellIs" dxfId="423" priority="48" operator="equal">
      <formula>"4-BIEN MAITRISÉE"</formula>
    </cfRule>
    <cfRule type="cellIs" dxfId="422" priority="47" operator="equal">
      <formula>"1-NON MAITRISÉE"</formula>
    </cfRule>
    <cfRule type="cellIs" dxfId="421" priority="46" operator="equal">
      <formula>"2-INSUF MAITRISÉE"</formula>
    </cfRule>
    <cfRule type="containsErrors" dxfId="420" priority="45">
      <formula>ISERROR(AG83)</formula>
    </cfRule>
  </conditionalFormatting>
  <conditionalFormatting sqref="AG96:AJ103">
    <cfRule type="cellIs" dxfId="419" priority="41" operator="equal">
      <formula>"2-INSUF MAITRISÉE"</formula>
    </cfRule>
    <cfRule type="cellIs" dxfId="418" priority="43" operator="equal">
      <formula>"4-BIEN MAITRISÉE"</formula>
    </cfRule>
    <cfRule type="containsText" dxfId="417" priority="44" operator="containsText" text="3-MAITRISÉE">
      <formula>NOT(ISERROR(SEARCH("3-MAITRISÉE",AG96)))</formula>
    </cfRule>
    <cfRule type="cellIs" dxfId="416" priority="42" operator="equal">
      <formula>"1-NON MAITRISÉE"</formula>
    </cfRule>
    <cfRule type="containsErrors" dxfId="415" priority="40">
      <formula>ISERROR(AG96)</formula>
    </cfRule>
  </conditionalFormatting>
  <conditionalFormatting sqref="AG105:AJ108">
    <cfRule type="cellIs" dxfId="414" priority="38" operator="equal">
      <formula>"4-BIEN MAITRISÉE"</formula>
    </cfRule>
    <cfRule type="cellIs" dxfId="413" priority="37" operator="equal">
      <formula>"1-NON MAITRISÉE"</formula>
    </cfRule>
    <cfRule type="cellIs" dxfId="412" priority="36" operator="equal">
      <formula>"2-INSUF MAITRISÉE"</formula>
    </cfRule>
    <cfRule type="containsErrors" dxfId="411" priority="35">
      <formula>ISERROR(AG105)</formula>
    </cfRule>
    <cfRule type="containsText" dxfId="410" priority="39" operator="containsText" text="3-MAITRISÉE">
      <formula>NOT(ISERROR(SEARCH("3-MAITRISÉE",AG105)))</formula>
    </cfRule>
  </conditionalFormatting>
  <conditionalFormatting sqref="AK124:AR131 AK133:AR148 AK150:AR159">
    <cfRule type="containsText" dxfId="409" priority="31" operator="containsText" text="3-MAITRISÉE">
      <formula>NOT(ISERROR(SEARCH("3-MAITRISÉE",AK124)))</formula>
    </cfRule>
    <cfRule type="cellIs" dxfId="408" priority="30" operator="equal">
      <formula>"4-BIEN MAITRISÉE"</formula>
    </cfRule>
    <cfRule type="cellIs" dxfId="407" priority="29" operator="equal">
      <formula>"1-NON MAITRISÉE"</formula>
    </cfRule>
    <cfRule type="cellIs" dxfId="406" priority="28" operator="equal">
      <formula>"2-INSUF MAITRISÉE"</formula>
    </cfRule>
    <cfRule type="containsErrors" dxfId="405" priority="27">
      <formula>ISERROR(AK124)</formula>
    </cfRule>
  </conditionalFormatting>
  <conditionalFormatting sqref="AK161:AR172">
    <cfRule type="containsText" dxfId="404" priority="20" operator="containsText" text="3-MAITRISÉE">
      <formula>NOT(ISERROR(SEARCH("3-MAITRISÉE",AK161)))</formula>
    </cfRule>
    <cfRule type="cellIs" dxfId="403" priority="19" operator="equal">
      <formula>"4-BIEN MAITRISÉE"</formula>
    </cfRule>
    <cfRule type="cellIs" dxfId="402" priority="18" operator="equal">
      <formula>"1-NON MAITRISÉE"</formula>
    </cfRule>
    <cfRule type="cellIs" dxfId="401" priority="17" operator="equal">
      <formula>"2-INSUF MAITRISÉE"</formula>
    </cfRule>
    <cfRule type="containsErrors" dxfId="400" priority="16">
      <formula>ISERROR(AK161)</formula>
    </cfRule>
  </conditionalFormatting>
  <conditionalFormatting sqref="AK174:AR193">
    <cfRule type="cellIs" dxfId="399" priority="14" operator="equal">
      <formula>"4-BIEN MAITRISÉE"</formula>
    </cfRule>
    <cfRule type="containsErrors" dxfId="398" priority="11">
      <formula>ISERROR(AK174)</formula>
    </cfRule>
    <cfRule type="cellIs" dxfId="397" priority="12" operator="equal">
      <formula>"2-INSUF MAITRISÉE"</formula>
    </cfRule>
    <cfRule type="cellIs" dxfId="396" priority="13" operator="equal">
      <formula>"1-NON MAITRISÉE"</formula>
    </cfRule>
    <cfRule type="containsText" dxfId="395" priority="15" operator="containsText" text="3-MAITRISÉE">
      <formula>NOT(ISERROR(SEARCH("3-MAITRISÉE",AK174)))</formula>
    </cfRule>
  </conditionalFormatting>
  <conditionalFormatting sqref="AK195:AR203">
    <cfRule type="cellIs" dxfId="394" priority="9" operator="equal">
      <formula>"4-BIEN MAITRISÉE"</formula>
    </cfRule>
    <cfRule type="containsErrors" dxfId="393" priority="6">
      <formula>ISERROR(AK195)</formula>
    </cfRule>
    <cfRule type="cellIs" dxfId="392" priority="8" operator="equal">
      <formula>"1-NON MAITRISÉE"</formula>
    </cfRule>
    <cfRule type="cellIs" dxfId="391" priority="7" operator="equal">
      <formula>"2-INSUF MAITRISÉE"</formula>
    </cfRule>
    <cfRule type="containsText" dxfId="390" priority="10" operator="containsText" text="3-MAITRISÉE">
      <formula>NOT(ISERROR(SEARCH("3-MAITRISÉE",AK195)))</formula>
    </cfRule>
  </conditionalFormatting>
  <hyperlinks>
    <hyperlink ref="AE1:AI1" location="'1-TAB-SYNT-NOTES'!A1" display="Tableau de synthèse" xr:uid="{A06EDA18-19BA-6140-94D2-D6C5C4C5259F}"/>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5E46EC3F-1AED-7C45-90E3-906FA46A931F}">
          <x14:formula1>
            <xm:f>LISTES!$R$12:$R$47</xm:f>
          </x14:formula1>
          <xm:sqref>J6:O6 J10:O10 J14:O14</xm:sqref>
        </x14:dataValidation>
        <x14:dataValidation type="list" allowBlank="1" xr:uid="{896C03B3-1564-3A40-90A9-78709D9AC2D3}">
          <x14:formula1>
            <xm:f>LISTES!$S$12:$S$47</xm:f>
          </x14:formula1>
          <xm:sqref>V6:Z6 V10:Z10 V14:Z14</xm:sqref>
        </x14:dataValidation>
        <x14:dataValidation type="list" allowBlank="1" showInputMessage="1" showErrorMessage="1" xr:uid="{75CD120B-183E-844C-A7A9-D217BAB52221}">
          <x14:formula1>
            <xm:f>'4-CIP'!$C$68:$C$73</xm:f>
          </x14:formula1>
          <xm:sqref>C108:L108</xm:sqref>
        </x14:dataValidation>
        <x14:dataValidation type="list" allowBlank="1" showInputMessage="1" showErrorMessage="1" xr:uid="{566DDD5E-A100-8D4A-8F5F-CDDE7D10EAEB}">
          <x14:formula1>
            <xm:f>'4-CIP'!$C$62:$C$67</xm:f>
          </x14:formula1>
          <xm:sqref>C103:L103</xm:sqref>
        </x14:dataValidation>
        <x14:dataValidation type="list" allowBlank="1" showInputMessage="1" showErrorMessage="1" xr:uid="{95F222C0-0274-DD4E-881A-746113413755}">
          <x14:formula1>
            <xm:f>'4-CIP'!$C$56:$C$61</xm:f>
          </x14:formula1>
          <xm:sqref>C99:L99</xm:sqref>
        </x14:dataValidation>
        <x14:dataValidation type="list" allowBlank="1" showInputMessage="1" showErrorMessage="1" xr:uid="{0214BA54-F269-5540-8505-1684F979222E}">
          <x14:formula1>
            <xm:f>'4-CIP'!$C$50:$C$55</xm:f>
          </x14:formula1>
          <xm:sqref>C94:L94</xm:sqref>
        </x14:dataValidation>
        <x14:dataValidation type="list" allowBlank="1" showInputMessage="1" showErrorMessage="1" xr:uid="{1B8FAB67-0E4E-7B4E-BA3E-26DCFDB74BEA}">
          <x14:formula1>
            <xm:f>'4-CIP'!$C$44:$C$49</xm:f>
          </x14:formula1>
          <xm:sqref>C90:L90</xm:sqref>
        </x14:dataValidation>
        <x14:dataValidation type="list" allowBlank="1" showInputMessage="1" showErrorMessage="1" xr:uid="{77D9C8BF-F170-BE43-875E-D33BBD6994E1}">
          <x14:formula1>
            <xm:f>'4-CIP'!$C$38:$C$43</xm:f>
          </x14:formula1>
          <xm:sqref>C86:L86</xm:sqref>
        </x14:dataValidation>
        <x14:dataValidation type="list" allowBlank="1" showInputMessage="1" showErrorMessage="1" xr:uid="{E643F67F-C983-5C4F-8AF0-70F93BE12F31}">
          <x14:formula1>
            <xm:f>'4-CIP'!$C$32:$C$37</xm:f>
          </x14:formula1>
          <xm:sqref>C81:L81</xm:sqref>
        </x14:dataValidation>
        <x14:dataValidation type="list" allowBlank="1" showInputMessage="1" showErrorMessage="1" xr:uid="{E6366D40-1283-2448-A3CA-1AEAC60B5490}">
          <x14:formula1>
            <xm:f>'4-CIP'!$C$26:$C$31</xm:f>
          </x14:formula1>
          <xm:sqref>C77:L77</xm:sqref>
        </x14:dataValidation>
        <x14:dataValidation type="list" allowBlank="1" showInputMessage="1" showErrorMessage="1" xr:uid="{346DD010-FEB1-E741-BF9E-96F9891FA45B}">
          <x14:formula1>
            <xm:f>'4-CIP'!$C$20:$C$25</xm:f>
          </x14:formula1>
          <xm:sqref>C72:L72</xm:sqref>
        </x14:dataValidation>
        <x14:dataValidation type="list" allowBlank="1" showInputMessage="1" showErrorMessage="1" xr:uid="{DD83D10C-DEB4-4748-B89C-CAF0CEB0A50F}">
          <x14:formula1>
            <xm:f>'4-CIP'!$C$14:$C$19</xm:f>
          </x14:formula1>
          <xm:sqref>C67:L67</xm:sqref>
        </x14:dataValidation>
        <x14:dataValidation type="list" allowBlank="1" showInputMessage="1" showErrorMessage="1" xr:uid="{9BE288ED-D13C-CD43-B0AA-41FFE9E11A8E}">
          <x14:formula1>
            <xm:f>'4-CIP'!$C$8:$C$13</xm:f>
          </x14:formula1>
          <xm:sqref>C62:L62</xm:sqref>
        </x14:dataValidation>
        <x14:dataValidation type="list" allowBlank="1" showInputMessage="1" showErrorMessage="1" xr:uid="{3A462D1F-FDCE-4944-BFFF-927DC0F676F2}">
          <x14:formula1>
            <xm:f>'4-CIP'!$C$2:$C$7</xm:f>
          </x14:formula1>
          <xm:sqref>C58:L58</xm:sqref>
        </x14:dataValidation>
        <x14:dataValidation type="list" allowBlank="1" showInputMessage="1" showErrorMessage="1" xr:uid="{B600ABDE-A367-7148-BB75-E85BB87ECDDA}">
          <x14:formula1>
            <xm:f>'4-CIP'!$C$175:$C$180</xm:f>
          </x14:formula1>
          <xm:sqref>C203:L203</xm:sqref>
        </x14:dataValidation>
        <x14:dataValidation type="list" allowBlank="1" showInputMessage="1" showErrorMessage="1" xr:uid="{18052564-35FC-DB49-92A9-ED20A6109757}">
          <x14:formula1>
            <xm:f>'4-CIP'!$C$169:$C$174</xm:f>
          </x14:formula1>
          <xm:sqref>C199:L199</xm:sqref>
        </x14:dataValidation>
        <x14:dataValidation type="list" allowBlank="1" showInputMessage="1" showErrorMessage="1" xr:uid="{7189B164-3118-0548-A37E-B194FB8C170A}">
          <x14:formula1>
            <xm:f>'4-CIP'!$C$163:$C$168</xm:f>
          </x14:formula1>
          <xm:sqref>C193:L193</xm:sqref>
        </x14:dataValidation>
        <x14:dataValidation type="list" allowBlank="1" showInputMessage="1" showErrorMessage="1" xr:uid="{5801CCF6-DE7F-DB4F-B780-24A25164C026}">
          <x14:formula1>
            <xm:f>'4-CIP'!$C$157:$C$162</xm:f>
          </x14:formula1>
          <xm:sqref>C189:L189</xm:sqref>
        </x14:dataValidation>
        <x14:dataValidation type="list" allowBlank="1" showInputMessage="1" showErrorMessage="1" xr:uid="{B3B46635-E2B0-F441-B9A2-B82EE22CDFE2}">
          <x14:formula1>
            <xm:f>'4-CIP'!$C$151:$C$156</xm:f>
          </x14:formula1>
          <xm:sqref>C185:L185</xm:sqref>
        </x14:dataValidation>
        <x14:dataValidation type="list" allowBlank="1" showInputMessage="1" showErrorMessage="1" xr:uid="{7E0BA2FB-0944-7D4C-9BA7-D5B4951F2FEC}">
          <x14:formula1>
            <xm:f>'4-CIP'!$C$145:$C$150</xm:f>
          </x14:formula1>
          <xm:sqref>C181:L181</xm:sqref>
        </x14:dataValidation>
        <x14:dataValidation type="list" allowBlank="1" showInputMessage="1" showErrorMessage="1" xr:uid="{34C6E7CF-332F-2A46-95A0-7FDEDEFD934C}">
          <x14:formula1>
            <xm:f>'4-CIP'!$C$139:$C$144</xm:f>
          </x14:formula1>
          <xm:sqref>C177:L177</xm:sqref>
        </x14:dataValidation>
        <x14:dataValidation type="list" allowBlank="1" showInputMessage="1" showErrorMessage="1" xr:uid="{67C57FBC-3D46-4F43-B06E-4CC56CA387DF}">
          <x14:formula1>
            <xm:f>'4-CIP'!$C$133:$C$138</xm:f>
          </x14:formula1>
          <xm:sqref>C172:L172</xm:sqref>
        </x14:dataValidation>
        <x14:dataValidation type="list" allowBlank="1" showInputMessage="1" showErrorMessage="1" xr:uid="{72E52040-833E-CA47-918C-03A70AD576CD}">
          <x14:formula1>
            <xm:f>'4-CIP'!$C$127:$C$132</xm:f>
          </x14:formula1>
          <xm:sqref>C168:L168</xm:sqref>
        </x14:dataValidation>
        <x14:dataValidation type="list" allowBlank="1" showInputMessage="1" showErrorMessage="1" xr:uid="{B7CEA669-190B-3842-B0DC-8DF407324F20}">
          <x14:formula1>
            <xm:f>'4-CIP'!$C$121:$C$126</xm:f>
          </x14:formula1>
          <xm:sqref>C164:L164</xm:sqref>
        </x14:dataValidation>
        <x14:dataValidation type="list" allowBlank="1" showInputMessage="1" showErrorMessage="1" xr:uid="{2E93F06B-F6F3-B848-A4E4-170A6F547D16}">
          <x14:formula1>
            <xm:f>'4-CIP'!$C$115:$C$120</xm:f>
          </x14:formula1>
          <xm:sqref>C159:L159</xm:sqref>
        </x14:dataValidation>
        <x14:dataValidation type="list" allowBlank="1" showInputMessage="1" showErrorMessage="1" xr:uid="{1ED124EF-8018-8B44-B027-D167CDBEA641}">
          <x14:formula1>
            <xm:f>'4-CIP'!$C$109:$C$114</xm:f>
          </x14:formula1>
          <xm:sqref>C155:L155</xm:sqref>
        </x14:dataValidation>
        <x14:dataValidation type="list" allowBlank="1" showInputMessage="1" showErrorMessage="1" xr:uid="{EB90AECD-FA85-2041-BCC7-DDE40FA3E60D}">
          <x14:formula1>
            <xm:f>'4-CIP'!$C$103:$C$108</xm:f>
          </x14:formula1>
          <xm:sqref>C148:L148</xm:sqref>
        </x14:dataValidation>
        <x14:dataValidation type="list" allowBlank="1" showInputMessage="1" showErrorMessage="1" xr:uid="{0F482A33-C118-B542-9791-1EC9F88E229A}">
          <x14:formula1>
            <xm:f>'4-CIP'!$C$97:$C$102</xm:f>
          </x14:formula1>
          <xm:sqref>C144:L144</xm:sqref>
        </x14:dataValidation>
        <x14:dataValidation type="list" allowBlank="1" showInputMessage="1" showErrorMessage="1" xr:uid="{C9194327-E353-3D4C-8F03-5D92DD2A5302}">
          <x14:formula1>
            <xm:f>'4-CIP'!$C$92:$C$96</xm:f>
          </x14:formula1>
          <xm:sqref>C140:L140</xm:sqref>
        </x14:dataValidation>
        <x14:dataValidation type="list" allowBlank="1" showInputMessage="1" showErrorMessage="1" xr:uid="{343BEE1B-805B-FE4A-ABE4-EB8F47C604E2}">
          <x14:formula1>
            <xm:f>'4-CIP'!$C$86:$C$91</xm:f>
          </x14:formula1>
          <xm:sqref>C136:L136</xm:sqref>
        </x14:dataValidation>
        <x14:dataValidation type="list" allowBlank="1" showInputMessage="1" showErrorMessage="1" xr:uid="{20D00D2B-CC2C-4743-BE85-EF3594125761}">
          <x14:formula1>
            <xm:f>'4-CIP'!$C$80:$C$85</xm:f>
          </x14:formula1>
          <xm:sqref>C131:L131</xm:sqref>
        </x14:dataValidation>
        <x14:dataValidation type="list" allowBlank="1" showInputMessage="1" showErrorMessage="1" xr:uid="{3A0ED8D4-19F7-4A4E-B63C-6511F531899B}">
          <x14:formula1>
            <xm:f>'4-CIP'!$C$74:$C$79</xm:f>
          </x14:formula1>
          <xm:sqref>C127:L127</xm:sqref>
        </x14:dataValidation>
        <x14:dataValidation type="list" allowBlank="1" xr:uid="{FEF71BBA-74C1-9F47-BFDB-DB51E09C098A}">
          <x14:formula1>
            <xm:f>LISTES!$Q$6:$Q$47</xm:f>
          </x14:formula1>
          <xm:sqref>U7:AJ7 U11:AJ11 U15:AJ15</xm:sqref>
        </x14:dataValidation>
        <x14:dataValidation type="list" allowBlank="1" xr:uid="{8FC7B81F-3FE0-5047-B33E-FE8FFC12CF89}">
          <x14:formula1>
            <xm:f>LISTES!$P$12:$P$47</xm:f>
          </x14:formula1>
          <xm:sqref>U8:AJ8 U12:AJ12 U16:AJ16</xm:sqref>
        </x14:dataValidation>
        <x14:dataValidation type="list" allowBlank="1" xr:uid="{2D58A7BA-649B-4F4C-BA52-B62CA843A48A}">
          <x14:formula1>
            <xm:f>LISTES!$B$60:$B$70</xm:f>
          </x14:formula1>
          <xm:sqref>C10:F10 C6:F6 C14:F14</xm:sqref>
        </x14:dataValidation>
        <x14:dataValidation type="list" allowBlank="1" xr:uid="{8C1E911E-B099-914E-AEF6-B05B2DA983C9}">
          <x14:formula1>
            <xm:f>LISTES!$B$6:$B$31</xm:f>
          </x14:formula1>
          <xm:sqref>B29:D39</xm:sqref>
        </x14:dataValidation>
        <x14:dataValidation type="list" allowBlank="1" xr:uid="{8D25CA2A-8EB9-5442-A087-441EE59E5154}">
          <x14:formula1>
            <xm:f>LISTES!$O$12:$O$47</xm:f>
          </x14:formula1>
          <xm:sqref>D7:F8 D11:F12 D15:F16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92D050"/>
    <pageSetUpPr fitToPage="1"/>
  </sheetPr>
  <dimension ref="A1:BN297"/>
  <sheetViews>
    <sheetView showGridLines="0" topLeftCell="B1"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IF('1-TAB-SYNT-NOTES'!B19="","",'1-TAB-SYNT-NOTES'!B19)</f>
        <v>Nom du Candidat 7</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15</v>
      </c>
      <c r="C26" s="1142" t="str">
        <f>+IF($F$4="","",$F$4)</f>
        <v>Nom du Candidat 7</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7</v>
      </c>
      <c r="C52" s="884" t="str">
        <f>+IF($F$4="","",$F$4)</f>
        <v>Nom du Candidat 7</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495"/>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308"/>
      <c r="O107" s="492"/>
      <c r="P107" s="309"/>
      <c r="Q107" s="307"/>
      <c r="R107" s="308"/>
      <c r="S107" s="492"/>
      <c r="T107" s="309"/>
      <c r="U107" s="310"/>
      <c r="V107" s="490"/>
      <c r="W107" s="311"/>
      <c r="X107" s="312"/>
      <c r="Y107" s="310"/>
      <c r="Z107" s="490"/>
      <c r="AA107" s="311"/>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7</v>
      </c>
      <c r="C122" s="884" t="str">
        <f>+IF($F$4="","",$F$4)</f>
        <v>Nom du Candidat 7</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7</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776ywNen3/nn5Ak/0GLWB2L/xk3zHJq8q1AAVxlISh7YIfDpk7HIhUVVDIWYyG0gSsr5Sgfpl5IbkPO15/meVw==" saltValue="8Vdq8gXACYBfbNzL7Ct3r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389" priority="34" operator="containsText" text="x">
      <formula>NOT(ISERROR(SEARCH("x",M125)))</formula>
    </cfRule>
  </conditionalFormatting>
  <conditionalFormatting sqref="M151:X153 AC151:AJ153 Y152:AB153 M154:AJ155">
    <cfRule type="containsText" dxfId="388" priority="25" operator="containsText" text="x">
      <formula>NOT(ISERROR(SEARCH("x",M151)))</formula>
    </cfRule>
  </conditionalFormatting>
  <conditionalFormatting sqref="M29:AF39">
    <cfRule type="containsText" dxfId="387" priority="344" operator="containsText" text="x">
      <formula>NOT(ISERROR(SEARCH("x",M29)))</formula>
    </cfRule>
  </conditionalFormatting>
  <conditionalFormatting sqref="M55:AF58 M60:AF62 M65:AF67">
    <cfRule type="containsText" dxfId="386" priority="59" operator="containsText" text="x">
      <formula>NOT(ISERROR(SEARCH("x",M55)))</formula>
    </cfRule>
  </conditionalFormatting>
  <conditionalFormatting sqref="M69:AF72 M75:AF77 M79:AF81 M84:AF86 M97:AF99 M101:AF103">
    <cfRule type="containsText" dxfId="385" priority="58" operator="containsText" text="x">
      <formula>NOT(ISERROR(SEARCH("x",M69)))</formula>
    </cfRule>
  </conditionalFormatting>
  <conditionalFormatting sqref="M88:AF90">
    <cfRule type="containsText" dxfId="384" priority="50" operator="containsText" text="x">
      <formula>NOT(ISERROR(SEARCH("x",M88)))</formula>
    </cfRule>
  </conditionalFormatting>
  <conditionalFormatting sqref="M92:AF94">
    <cfRule type="containsText" dxfId="383" priority="51" operator="containsText" text="x">
      <formula>NOT(ISERROR(SEARCH("x",M92)))</formula>
    </cfRule>
  </conditionalFormatting>
  <conditionalFormatting sqref="M106:AF108">
    <cfRule type="containsText" dxfId="382" priority="57" operator="containsText" text="x">
      <formula>NOT(ISERROR(SEARCH("x",M106)))</formula>
    </cfRule>
  </conditionalFormatting>
  <conditionalFormatting sqref="M129:AJ131 M134:AJ136 M138:AJ140 M142:AJ144 M146:AJ148 M157:AJ159 M162:AJ164 M196:AJ199">
    <cfRule type="containsText" dxfId="381" priority="33" operator="containsText" text="x">
      <formula>NOT(ISERROR(SEARCH("x",M129)))</formula>
    </cfRule>
  </conditionalFormatting>
  <conditionalFormatting sqref="M166:AJ168">
    <cfRule type="containsText" dxfId="380" priority="26" operator="containsText" text="x">
      <formula>NOT(ISERROR(SEARCH("x",M166)))</formula>
    </cfRule>
  </conditionalFormatting>
  <conditionalFormatting sqref="M170:AJ172 M191:AJ193">
    <cfRule type="containsText" dxfId="379" priority="23" operator="containsText" text="x">
      <formula>NOT(ISERROR(SEARCH("x",M170)))</formula>
    </cfRule>
  </conditionalFormatting>
  <conditionalFormatting sqref="M175:AJ177">
    <cfRule type="containsText" dxfId="378" priority="22" operator="containsText" text="x">
      <formula>NOT(ISERROR(SEARCH("x",M175)))</formula>
    </cfRule>
  </conditionalFormatting>
  <conditionalFormatting sqref="M179:AJ181 M183:AJ185 M187:AJ189">
    <cfRule type="containsText" dxfId="377" priority="21" operator="containsText" text="x">
      <formula>NOT(ISERROR(SEARCH("x",M179)))</formula>
    </cfRule>
  </conditionalFormatting>
  <conditionalFormatting sqref="Y125:AC125">
    <cfRule type="containsText" dxfId="376" priority="32" operator="containsText" text="x">
      <formula>NOT(ISERROR(SEARCH("x",Y125)))</formula>
    </cfRule>
  </conditionalFormatting>
  <conditionalFormatting sqref="Y151:AC151">
    <cfRule type="containsText" dxfId="375" priority="24" operator="containsText" text="x">
      <formula>NOT(ISERROR(SEARCH("x",Y151)))</formula>
    </cfRule>
  </conditionalFormatting>
  <conditionalFormatting sqref="AG29:AJ39">
    <cfRule type="containsText" dxfId="374" priority="343" operator="containsText" text="EXCELLENT">
      <formula>NOT(ISERROR(SEARCH("EXCELLENT",AG29)))</formula>
    </cfRule>
    <cfRule type="containsText" dxfId="373" priority="342" operator="containsText" text="INSUFFISANT">
      <formula>NOT(ISERROR(SEARCH("INSUFFISANT",AG29)))</formula>
    </cfRule>
    <cfRule type="containsText" dxfId="372" priority="341" operator="containsText" text="FRAGILE">
      <formula>NOT(ISERROR(SEARCH("FRAGILE",AG29)))</formula>
    </cfRule>
    <cfRule type="containsText" dxfId="371" priority="340" operator="containsText" text="SATISFAISANT">
      <formula>NOT(ISERROR(SEARCH("SATISFAISANT",AG29)))</formula>
    </cfRule>
    <cfRule type="containsErrors" dxfId="370" priority="339">
      <formula>ISERROR(AG29)</formula>
    </cfRule>
  </conditionalFormatting>
  <conditionalFormatting sqref="AG54:AJ62">
    <cfRule type="containsErrors" dxfId="369" priority="1">
      <formula>ISERROR(AG54)</formula>
    </cfRule>
    <cfRule type="cellIs" dxfId="368" priority="4" operator="equal">
      <formula>"4-BIEN MAITRISÉE"</formula>
    </cfRule>
    <cfRule type="cellIs" dxfId="367" priority="3" operator="equal">
      <formula>"1-NON MAITRISÉE"</formula>
    </cfRule>
    <cfRule type="containsText" dxfId="366" priority="5" operator="containsText" text="3-MAITRISÉE">
      <formula>NOT(ISERROR(SEARCH("3-MAITRISÉE",AG54)))</formula>
    </cfRule>
    <cfRule type="cellIs" dxfId="365" priority="2" operator="equal">
      <formula>"2-INSUF MAITRISÉE"</formula>
    </cfRule>
  </conditionalFormatting>
  <conditionalFormatting sqref="AG64:AJ72 AG74:AJ81">
    <cfRule type="cellIs" dxfId="364" priority="55" operator="equal">
      <formula>"4-BIEN MAITRISÉE"</formula>
    </cfRule>
    <cfRule type="containsText" dxfId="363" priority="56" operator="containsText" text="3-MAITRISÉE">
      <formula>NOT(ISERROR(SEARCH("3-MAITRISÉE",AG64)))</formula>
    </cfRule>
    <cfRule type="cellIs" dxfId="362" priority="54" operator="equal">
      <formula>"1-NON MAITRISÉE"</formula>
    </cfRule>
    <cfRule type="cellIs" dxfId="361" priority="53" operator="equal">
      <formula>"2-INSUF MAITRISÉE"</formula>
    </cfRule>
    <cfRule type="containsErrors" dxfId="360" priority="52">
      <formula>ISERROR(AG64)</formula>
    </cfRule>
  </conditionalFormatting>
  <conditionalFormatting sqref="AG83:AJ94">
    <cfRule type="containsText" dxfId="359" priority="49" operator="containsText" text="3-MAITRISÉE">
      <formula>NOT(ISERROR(SEARCH("3-MAITRISÉE",AG83)))</formula>
    </cfRule>
    <cfRule type="cellIs" dxfId="358" priority="48" operator="equal">
      <formula>"4-BIEN MAITRISÉE"</formula>
    </cfRule>
    <cfRule type="cellIs" dxfId="357" priority="47" operator="equal">
      <formula>"1-NON MAITRISÉE"</formula>
    </cfRule>
    <cfRule type="cellIs" dxfId="356" priority="46" operator="equal">
      <formula>"2-INSUF MAITRISÉE"</formula>
    </cfRule>
    <cfRule type="containsErrors" dxfId="355" priority="45">
      <formula>ISERROR(AG83)</formula>
    </cfRule>
  </conditionalFormatting>
  <conditionalFormatting sqref="AG96:AJ103">
    <cfRule type="cellIs" dxfId="354" priority="41" operator="equal">
      <formula>"2-INSUF MAITRISÉE"</formula>
    </cfRule>
    <cfRule type="cellIs" dxfId="353" priority="43" operator="equal">
      <formula>"4-BIEN MAITRISÉE"</formula>
    </cfRule>
    <cfRule type="containsText" dxfId="352" priority="44" operator="containsText" text="3-MAITRISÉE">
      <formula>NOT(ISERROR(SEARCH("3-MAITRISÉE",AG96)))</formula>
    </cfRule>
    <cfRule type="cellIs" dxfId="351" priority="42" operator="equal">
      <formula>"1-NON MAITRISÉE"</formula>
    </cfRule>
    <cfRule type="containsErrors" dxfId="350" priority="40">
      <formula>ISERROR(AG96)</formula>
    </cfRule>
  </conditionalFormatting>
  <conditionalFormatting sqref="AG105:AJ108">
    <cfRule type="cellIs" dxfId="349" priority="38" operator="equal">
      <formula>"4-BIEN MAITRISÉE"</formula>
    </cfRule>
    <cfRule type="cellIs" dxfId="348" priority="37" operator="equal">
      <formula>"1-NON MAITRISÉE"</formula>
    </cfRule>
    <cfRule type="cellIs" dxfId="347" priority="36" operator="equal">
      <formula>"2-INSUF MAITRISÉE"</formula>
    </cfRule>
    <cfRule type="containsErrors" dxfId="346" priority="35">
      <formula>ISERROR(AG105)</formula>
    </cfRule>
    <cfRule type="containsText" dxfId="345" priority="39" operator="containsText" text="3-MAITRISÉE">
      <formula>NOT(ISERROR(SEARCH("3-MAITRISÉE",AG105)))</formula>
    </cfRule>
  </conditionalFormatting>
  <conditionalFormatting sqref="AK124:AR131 AK133:AR148 AK150:AR159">
    <cfRule type="containsText" dxfId="344" priority="31" operator="containsText" text="3-MAITRISÉE">
      <formula>NOT(ISERROR(SEARCH("3-MAITRISÉE",AK124)))</formula>
    </cfRule>
    <cfRule type="cellIs" dxfId="343" priority="30" operator="equal">
      <formula>"4-BIEN MAITRISÉE"</formula>
    </cfRule>
    <cfRule type="cellIs" dxfId="342" priority="29" operator="equal">
      <formula>"1-NON MAITRISÉE"</formula>
    </cfRule>
    <cfRule type="cellIs" dxfId="341" priority="28" operator="equal">
      <formula>"2-INSUF MAITRISÉE"</formula>
    </cfRule>
    <cfRule type="containsErrors" dxfId="340" priority="27">
      <formula>ISERROR(AK124)</formula>
    </cfRule>
  </conditionalFormatting>
  <conditionalFormatting sqref="AK161:AR172">
    <cfRule type="containsText" dxfId="339" priority="20" operator="containsText" text="3-MAITRISÉE">
      <formula>NOT(ISERROR(SEARCH("3-MAITRISÉE",AK161)))</formula>
    </cfRule>
    <cfRule type="cellIs" dxfId="338" priority="19" operator="equal">
      <formula>"4-BIEN MAITRISÉE"</formula>
    </cfRule>
    <cfRule type="cellIs" dxfId="337" priority="18" operator="equal">
      <formula>"1-NON MAITRISÉE"</formula>
    </cfRule>
    <cfRule type="cellIs" dxfId="336" priority="17" operator="equal">
      <formula>"2-INSUF MAITRISÉE"</formula>
    </cfRule>
    <cfRule type="containsErrors" dxfId="335" priority="16">
      <formula>ISERROR(AK161)</formula>
    </cfRule>
  </conditionalFormatting>
  <conditionalFormatting sqref="AK174:AR193">
    <cfRule type="cellIs" dxfId="334" priority="14" operator="equal">
      <formula>"4-BIEN MAITRISÉE"</formula>
    </cfRule>
    <cfRule type="containsErrors" dxfId="333" priority="11">
      <formula>ISERROR(AK174)</formula>
    </cfRule>
    <cfRule type="cellIs" dxfId="332" priority="12" operator="equal">
      <formula>"2-INSUF MAITRISÉE"</formula>
    </cfRule>
    <cfRule type="cellIs" dxfId="331" priority="13" operator="equal">
      <formula>"1-NON MAITRISÉE"</formula>
    </cfRule>
    <cfRule type="containsText" dxfId="330" priority="15" operator="containsText" text="3-MAITRISÉE">
      <formula>NOT(ISERROR(SEARCH("3-MAITRISÉE",AK174)))</formula>
    </cfRule>
  </conditionalFormatting>
  <conditionalFormatting sqref="AK195:AR203">
    <cfRule type="cellIs" dxfId="329" priority="9" operator="equal">
      <formula>"4-BIEN MAITRISÉE"</formula>
    </cfRule>
    <cfRule type="containsErrors" dxfId="328" priority="6">
      <formula>ISERROR(AK195)</formula>
    </cfRule>
    <cfRule type="cellIs" dxfId="327" priority="8" operator="equal">
      <formula>"1-NON MAITRISÉE"</formula>
    </cfRule>
    <cfRule type="cellIs" dxfId="326" priority="7" operator="equal">
      <formula>"2-INSUF MAITRISÉE"</formula>
    </cfRule>
    <cfRule type="containsText" dxfId="325" priority="10" operator="containsText" text="3-MAITRISÉE">
      <formula>NOT(ISERROR(SEARCH("3-MAITRISÉE",AK195)))</formula>
    </cfRule>
  </conditionalFormatting>
  <hyperlinks>
    <hyperlink ref="AE1:AI1" location="'1-TAB-SYNT-NOTES'!A1" display="Tableau de synthèse" xr:uid="{4D5D0455-06B0-AD44-89BF-EA2B759AB142}"/>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A24F96C1-8680-FC40-9584-CEB57422723A}">
          <x14:formula1>
            <xm:f>LISTES!$R$12:$R$47</xm:f>
          </x14:formula1>
          <xm:sqref>J6:O6 J10:O10 J14:O14</xm:sqref>
        </x14:dataValidation>
        <x14:dataValidation type="list" allowBlank="1" xr:uid="{28765ABE-5ABE-2747-9A57-DC0A6CE5F312}">
          <x14:formula1>
            <xm:f>LISTES!$S$12:$S$47</xm:f>
          </x14:formula1>
          <xm:sqref>V6:Z6 V10:Z10 V14:Z14</xm:sqref>
        </x14:dataValidation>
        <x14:dataValidation type="list" allowBlank="1" showInputMessage="1" showErrorMessage="1" xr:uid="{24877F88-D060-A84E-BD07-2C4E77EDA573}">
          <x14:formula1>
            <xm:f>'4-CIP'!$C$68:$C$73</xm:f>
          </x14:formula1>
          <xm:sqref>C108:L108</xm:sqref>
        </x14:dataValidation>
        <x14:dataValidation type="list" allowBlank="1" showInputMessage="1" showErrorMessage="1" xr:uid="{CFFD667F-604C-5743-BCB4-9E9C95F2DAF6}">
          <x14:formula1>
            <xm:f>'4-CIP'!$C$62:$C$67</xm:f>
          </x14:formula1>
          <xm:sqref>C103:L103</xm:sqref>
        </x14:dataValidation>
        <x14:dataValidation type="list" allowBlank="1" showInputMessage="1" showErrorMessage="1" xr:uid="{1C0307BF-025C-8F42-B6EF-9026790F70FD}">
          <x14:formula1>
            <xm:f>'4-CIP'!$C$56:$C$61</xm:f>
          </x14:formula1>
          <xm:sqref>C99:L99</xm:sqref>
        </x14:dataValidation>
        <x14:dataValidation type="list" allowBlank="1" showInputMessage="1" showErrorMessage="1" xr:uid="{4812975C-0F8D-5D4D-9271-E16EDDB24CFE}">
          <x14:formula1>
            <xm:f>'4-CIP'!$C$50:$C$55</xm:f>
          </x14:formula1>
          <xm:sqref>C94:L94</xm:sqref>
        </x14:dataValidation>
        <x14:dataValidation type="list" allowBlank="1" showInputMessage="1" showErrorMessage="1" xr:uid="{54CAD5F1-D88B-FB4B-9906-FABEF68D5D95}">
          <x14:formula1>
            <xm:f>'4-CIP'!$C$44:$C$49</xm:f>
          </x14:formula1>
          <xm:sqref>C90:L90</xm:sqref>
        </x14:dataValidation>
        <x14:dataValidation type="list" allowBlank="1" showInputMessage="1" showErrorMessage="1" xr:uid="{2C4C1F66-4FC9-0A49-98C9-2BD29716BA3D}">
          <x14:formula1>
            <xm:f>'4-CIP'!$C$38:$C$43</xm:f>
          </x14:formula1>
          <xm:sqref>C86:L86</xm:sqref>
        </x14:dataValidation>
        <x14:dataValidation type="list" allowBlank="1" showInputMessage="1" showErrorMessage="1" xr:uid="{D3379BFC-EE43-214E-AFD9-D4A35D6ED68F}">
          <x14:formula1>
            <xm:f>'4-CIP'!$C$32:$C$37</xm:f>
          </x14:formula1>
          <xm:sqref>C81:L81</xm:sqref>
        </x14:dataValidation>
        <x14:dataValidation type="list" allowBlank="1" showInputMessage="1" showErrorMessage="1" xr:uid="{B42CC560-1074-DC47-840D-6757909F9D80}">
          <x14:formula1>
            <xm:f>'4-CIP'!$C$26:$C$31</xm:f>
          </x14:formula1>
          <xm:sqref>C77:L77</xm:sqref>
        </x14:dataValidation>
        <x14:dataValidation type="list" allowBlank="1" showInputMessage="1" showErrorMessage="1" xr:uid="{467CCC9B-31B9-8F45-806A-DFC6798C394D}">
          <x14:formula1>
            <xm:f>'4-CIP'!$C$20:$C$25</xm:f>
          </x14:formula1>
          <xm:sqref>C72:L72</xm:sqref>
        </x14:dataValidation>
        <x14:dataValidation type="list" allowBlank="1" showInputMessage="1" showErrorMessage="1" xr:uid="{89F7E20A-01A7-5340-A892-652A0B5A4C4B}">
          <x14:formula1>
            <xm:f>'4-CIP'!$C$14:$C$19</xm:f>
          </x14:formula1>
          <xm:sqref>C67:L67</xm:sqref>
        </x14:dataValidation>
        <x14:dataValidation type="list" allowBlank="1" showInputMessage="1" showErrorMessage="1" xr:uid="{7217598E-4D76-9645-8831-2853136FD7F5}">
          <x14:formula1>
            <xm:f>'4-CIP'!$C$8:$C$13</xm:f>
          </x14:formula1>
          <xm:sqref>C62:L62</xm:sqref>
        </x14:dataValidation>
        <x14:dataValidation type="list" allowBlank="1" showInputMessage="1" showErrorMessage="1" xr:uid="{0D67E174-6B7F-E349-8962-7767149D7C1F}">
          <x14:formula1>
            <xm:f>'4-CIP'!$C$2:$C$7</xm:f>
          </x14:formula1>
          <xm:sqref>C58:L58</xm:sqref>
        </x14:dataValidation>
        <x14:dataValidation type="list" allowBlank="1" showInputMessage="1" showErrorMessage="1" xr:uid="{BF7A5AB8-98B0-7140-888E-6F30A0EBA055}">
          <x14:formula1>
            <xm:f>'4-CIP'!$C$175:$C$180</xm:f>
          </x14:formula1>
          <xm:sqref>C203:L203</xm:sqref>
        </x14:dataValidation>
        <x14:dataValidation type="list" allowBlank="1" showInputMessage="1" showErrorMessage="1" xr:uid="{8F291BA3-F8A0-A747-9035-7FDC73B5D8D5}">
          <x14:formula1>
            <xm:f>'4-CIP'!$C$169:$C$174</xm:f>
          </x14:formula1>
          <xm:sqref>C199:L199</xm:sqref>
        </x14:dataValidation>
        <x14:dataValidation type="list" allowBlank="1" showInputMessage="1" showErrorMessage="1" xr:uid="{223C59DF-38CF-864D-B5F7-431B441D53A7}">
          <x14:formula1>
            <xm:f>'4-CIP'!$C$163:$C$168</xm:f>
          </x14:formula1>
          <xm:sqref>C193:L193</xm:sqref>
        </x14:dataValidation>
        <x14:dataValidation type="list" allowBlank="1" showInputMessage="1" showErrorMessage="1" xr:uid="{EBEBA596-0DC3-F44A-A176-AD14E7F88F0D}">
          <x14:formula1>
            <xm:f>'4-CIP'!$C$157:$C$162</xm:f>
          </x14:formula1>
          <xm:sqref>C189:L189</xm:sqref>
        </x14:dataValidation>
        <x14:dataValidation type="list" allowBlank="1" showInputMessage="1" showErrorMessage="1" xr:uid="{EDDA6FF2-7941-0D4F-8761-FF74DE9DFE9D}">
          <x14:formula1>
            <xm:f>'4-CIP'!$C$151:$C$156</xm:f>
          </x14:formula1>
          <xm:sqref>C185:L185</xm:sqref>
        </x14:dataValidation>
        <x14:dataValidation type="list" allowBlank="1" showInputMessage="1" showErrorMessage="1" xr:uid="{34643F62-4451-9E4C-BBE5-4F8FEB3825A0}">
          <x14:formula1>
            <xm:f>'4-CIP'!$C$145:$C$150</xm:f>
          </x14:formula1>
          <xm:sqref>C181:L181</xm:sqref>
        </x14:dataValidation>
        <x14:dataValidation type="list" allowBlank="1" showInputMessage="1" showErrorMessage="1" xr:uid="{991FBDE3-6256-7846-B9CF-4B71D718E692}">
          <x14:formula1>
            <xm:f>'4-CIP'!$C$139:$C$144</xm:f>
          </x14:formula1>
          <xm:sqref>C177:L177</xm:sqref>
        </x14:dataValidation>
        <x14:dataValidation type="list" allowBlank="1" showInputMessage="1" showErrorMessage="1" xr:uid="{D9D28101-32BD-B747-B47B-ED9F04EAC243}">
          <x14:formula1>
            <xm:f>'4-CIP'!$C$133:$C$138</xm:f>
          </x14:formula1>
          <xm:sqref>C172:L172</xm:sqref>
        </x14:dataValidation>
        <x14:dataValidation type="list" allowBlank="1" showInputMessage="1" showErrorMessage="1" xr:uid="{EAFDEB84-0D8F-F24D-87B4-A495E133634D}">
          <x14:formula1>
            <xm:f>'4-CIP'!$C$127:$C$132</xm:f>
          </x14:formula1>
          <xm:sqref>C168:L168</xm:sqref>
        </x14:dataValidation>
        <x14:dataValidation type="list" allowBlank="1" showInputMessage="1" showErrorMessage="1" xr:uid="{99A0EEE3-C73A-044A-862E-8A51BA49FAC3}">
          <x14:formula1>
            <xm:f>'4-CIP'!$C$121:$C$126</xm:f>
          </x14:formula1>
          <xm:sqref>C164:L164</xm:sqref>
        </x14:dataValidation>
        <x14:dataValidation type="list" allowBlank="1" showInputMessage="1" showErrorMessage="1" xr:uid="{860B03B4-7848-E140-8071-518EB7E3BB78}">
          <x14:formula1>
            <xm:f>'4-CIP'!$C$115:$C$120</xm:f>
          </x14:formula1>
          <xm:sqref>C159:L159</xm:sqref>
        </x14:dataValidation>
        <x14:dataValidation type="list" allowBlank="1" showInputMessage="1" showErrorMessage="1" xr:uid="{0E3B4CEC-ECB5-7043-B6E8-4106DCF950DF}">
          <x14:formula1>
            <xm:f>'4-CIP'!$C$109:$C$114</xm:f>
          </x14:formula1>
          <xm:sqref>C155:L155</xm:sqref>
        </x14:dataValidation>
        <x14:dataValidation type="list" allowBlank="1" showInputMessage="1" showErrorMessage="1" xr:uid="{FBC61B4E-0BD0-8A4A-885A-7963FF712870}">
          <x14:formula1>
            <xm:f>'4-CIP'!$C$103:$C$108</xm:f>
          </x14:formula1>
          <xm:sqref>C148:L148</xm:sqref>
        </x14:dataValidation>
        <x14:dataValidation type="list" allowBlank="1" showInputMessage="1" showErrorMessage="1" xr:uid="{D43FE79D-0578-3542-BCB1-B9F3B0D259C1}">
          <x14:formula1>
            <xm:f>'4-CIP'!$C$97:$C$102</xm:f>
          </x14:formula1>
          <xm:sqref>C144:L144</xm:sqref>
        </x14:dataValidation>
        <x14:dataValidation type="list" allowBlank="1" showInputMessage="1" showErrorMessage="1" xr:uid="{87BB8DAC-3B38-D24F-A7BF-13876D037048}">
          <x14:formula1>
            <xm:f>'4-CIP'!$C$92:$C$96</xm:f>
          </x14:formula1>
          <xm:sqref>C140:L140</xm:sqref>
        </x14:dataValidation>
        <x14:dataValidation type="list" allowBlank="1" showInputMessage="1" showErrorMessage="1" xr:uid="{90D19354-20B2-F64B-BF98-BD69DF4DD206}">
          <x14:formula1>
            <xm:f>'4-CIP'!$C$86:$C$91</xm:f>
          </x14:formula1>
          <xm:sqref>C136:L136</xm:sqref>
        </x14:dataValidation>
        <x14:dataValidation type="list" allowBlank="1" showInputMessage="1" showErrorMessage="1" xr:uid="{CC88A9E2-24EE-1449-A2BD-D77D7D445FC4}">
          <x14:formula1>
            <xm:f>'4-CIP'!$C$80:$C$85</xm:f>
          </x14:formula1>
          <xm:sqref>C131:L131</xm:sqref>
        </x14:dataValidation>
        <x14:dataValidation type="list" allowBlank="1" showInputMessage="1" showErrorMessage="1" xr:uid="{281C2314-BFDC-974A-8DBF-300BAC283026}">
          <x14:formula1>
            <xm:f>'4-CIP'!$C$74:$C$79</xm:f>
          </x14:formula1>
          <xm:sqref>C127:L127</xm:sqref>
        </x14:dataValidation>
        <x14:dataValidation type="list" allowBlank="1" xr:uid="{1A763442-1B41-FA4D-929E-690F361EAB0C}">
          <x14:formula1>
            <xm:f>LISTES!$Q$6:$Q$47</xm:f>
          </x14:formula1>
          <xm:sqref>U7:AJ7 U11:AJ11 U15:AJ15</xm:sqref>
        </x14:dataValidation>
        <x14:dataValidation type="list" allowBlank="1" xr:uid="{A00941C9-002A-9242-85C6-B6FE6A8158F7}">
          <x14:formula1>
            <xm:f>LISTES!$P$12:$P$47</xm:f>
          </x14:formula1>
          <xm:sqref>U8:AJ8 U12:AJ12 U16:AJ16</xm:sqref>
        </x14:dataValidation>
        <x14:dataValidation type="list" allowBlank="1" xr:uid="{76B689A0-38A5-0F48-A48A-7A1A8D82E503}">
          <x14:formula1>
            <xm:f>LISTES!$B$60:$B$70</xm:f>
          </x14:formula1>
          <xm:sqref>C10:F10 C6:F6 C14:F14</xm:sqref>
        </x14:dataValidation>
        <x14:dataValidation type="list" allowBlank="1" xr:uid="{E4E7A838-EE88-244A-8AE2-B16421F6B751}">
          <x14:formula1>
            <xm:f>LISTES!$B$6:$B$31</xm:f>
          </x14:formula1>
          <xm:sqref>B29:D39</xm:sqref>
        </x14:dataValidation>
        <x14:dataValidation type="list" allowBlank="1" xr:uid="{3BAE7707-6D70-A548-A970-4D1AFA770B63}">
          <x14:formula1>
            <xm:f>LISTES!$O$12:$O$47</xm:f>
          </x14:formula1>
          <xm:sqref>D7:F8 D11:F12 D15:F16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rgb="FF92D050"/>
    <pageSetUpPr fitToPage="1"/>
  </sheetPr>
  <dimension ref="A1:BN297"/>
  <sheetViews>
    <sheetView showGridLines="0" topLeftCell="B1"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IF('1-TAB-SYNT-NOTES'!B20="","",'1-TAB-SYNT-NOTES'!B20)</f>
        <v>Nom du Candidat 8</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16</v>
      </c>
      <c r="C26" s="1142" t="str">
        <f>+IF($F$4="","",$F$4)</f>
        <v>Nom du Candidat 8</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8</v>
      </c>
      <c r="C52" s="884" t="str">
        <f>+IF($F$4="","",$F$4)</f>
        <v>Nom du Candidat 8</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8</v>
      </c>
      <c r="C122" s="884" t="str">
        <f>+IF($F$4="","",$F$4)</f>
        <v>Nom du Candidat 8</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7"/>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8</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Q6AQLyCvTRhjZA8yuiOiWEEVUDJxrDt4/95yq7zAxNV0jxMWjQEs/hKiKx6i5b9CnQdg+ZxlcoXWDq9TYOAwiw==" saltValue="Z7ANyos5mlQbpDq/IJ2rt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324" priority="35" operator="containsText" text="x">
      <formula>NOT(ISERROR(SEARCH("x",M125)))</formula>
    </cfRule>
  </conditionalFormatting>
  <conditionalFormatting sqref="M151:X153 AC151:AJ153 Y152:AB153 M154:AJ155">
    <cfRule type="containsText" dxfId="323" priority="26" operator="containsText" text="x">
      <formula>NOT(ISERROR(SEARCH("x",M151)))</formula>
    </cfRule>
  </conditionalFormatting>
  <conditionalFormatting sqref="M29:AF39">
    <cfRule type="containsText" dxfId="322" priority="345" operator="containsText" text="x">
      <formula>NOT(ISERROR(SEARCH("x",M29)))</formula>
    </cfRule>
  </conditionalFormatting>
  <conditionalFormatting sqref="M55:AF58 M60:AF62 M65:AF67">
    <cfRule type="containsText" dxfId="321" priority="60" operator="containsText" text="x">
      <formula>NOT(ISERROR(SEARCH("x",M55)))</formula>
    </cfRule>
  </conditionalFormatting>
  <conditionalFormatting sqref="M69:AF72 M75:AF77 M79:AF81 M84:AF86 M97:AF99 M101:AF103">
    <cfRule type="containsText" dxfId="320" priority="59" operator="containsText" text="x">
      <formula>NOT(ISERROR(SEARCH("x",M69)))</formula>
    </cfRule>
  </conditionalFormatting>
  <conditionalFormatting sqref="M88:AF90">
    <cfRule type="containsText" dxfId="319" priority="51" operator="containsText" text="x">
      <formula>NOT(ISERROR(SEARCH("x",M88)))</formula>
    </cfRule>
  </conditionalFormatting>
  <conditionalFormatting sqref="M92:AF94">
    <cfRule type="containsText" dxfId="318" priority="52" operator="containsText" text="x">
      <formula>NOT(ISERROR(SEARCH("x",M92)))</formula>
    </cfRule>
  </conditionalFormatting>
  <conditionalFormatting sqref="M106:AF108">
    <cfRule type="containsText" dxfId="317" priority="1" operator="containsText" text="x">
      <formula>NOT(ISERROR(SEARCH("x",M106)))</formula>
    </cfRule>
  </conditionalFormatting>
  <conditionalFormatting sqref="M129:AJ131 M134:AJ136 M138:AJ140 M142:AJ144 M146:AJ148 M157:AJ159 M162:AJ164 M196:AJ199">
    <cfRule type="containsText" dxfId="316" priority="34" operator="containsText" text="x">
      <formula>NOT(ISERROR(SEARCH("x",M129)))</formula>
    </cfRule>
  </conditionalFormatting>
  <conditionalFormatting sqref="M166:AJ168">
    <cfRule type="containsText" dxfId="315" priority="27" operator="containsText" text="x">
      <formula>NOT(ISERROR(SEARCH("x",M166)))</formula>
    </cfRule>
  </conditionalFormatting>
  <conditionalFormatting sqref="M170:AJ172 M191:AJ193">
    <cfRule type="containsText" dxfId="314" priority="24" operator="containsText" text="x">
      <formula>NOT(ISERROR(SEARCH("x",M170)))</formula>
    </cfRule>
  </conditionalFormatting>
  <conditionalFormatting sqref="M175:AJ177">
    <cfRule type="containsText" dxfId="313" priority="23" operator="containsText" text="x">
      <formula>NOT(ISERROR(SEARCH("x",M175)))</formula>
    </cfRule>
  </conditionalFormatting>
  <conditionalFormatting sqref="M179:AJ181 M183:AJ185 M187:AJ189">
    <cfRule type="containsText" dxfId="312" priority="22" operator="containsText" text="x">
      <formula>NOT(ISERROR(SEARCH("x",M179)))</formula>
    </cfRule>
  </conditionalFormatting>
  <conditionalFormatting sqref="Y125:AC125">
    <cfRule type="containsText" dxfId="311" priority="33" operator="containsText" text="x">
      <formula>NOT(ISERROR(SEARCH("x",Y125)))</formula>
    </cfRule>
  </conditionalFormatting>
  <conditionalFormatting sqref="Y151:AC151">
    <cfRule type="containsText" dxfId="310" priority="25" operator="containsText" text="x">
      <formula>NOT(ISERROR(SEARCH("x",Y151)))</formula>
    </cfRule>
  </conditionalFormatting>
  <conditionalFormatting sqref="AG29:AJ39">
    <cfRule type="containsErrors" dxfId="309" priority="340">
      <formula>ISERROR(AG29)</formula>
    </cfRule>
    <cfRule type="containsText" dxfId="308" priority="341" operator="containsText" text="SATISFAISANT">
      <formula>NOT(ISERROR(SEARCH("SATISFAISANT",AG29)))</formula>
    </cfRule>
    <cfRule type="containsText" dxfId="307" priority="342" operator="containsText" text="FRAGILE">
      <formula>NOT(ISERROR(SEARCH("FRAGILE",AG29)))</formula>
    </cfRule>
    <cfRule type="containsText" dxfId="306" priority="343" operator="containsText" text="INSUFFISANT">
      <formula>NOT(ISERROR(SEARCH("INSUFFISANT",AG29)))</formula>
    </cfRule>
    <cfRule type="containsText" dxfId="305" priority="344" operator="containsText" text="EXCELLENT">
      <formula>NOT(ISERROR(SEARCH("EXCELLENT",AG29)))</formula>
    </cfRule>
  </conditionalFormatting>
  <conditionalFormatting sqref="AG54:AJ62">
    <cfRule type="containsErrors" dxfId="304" priority="2">
      <formula>ISERROR(AG54)</formula>
    </cfRule>
    <cfRule type="cellIs" dxfId="303" priority="3" operator="equal">
      <formula>"2-INSUF MAITRISÉE"</formula>
    </cfRule>
    <cfRule type="cellIs" dxfId="302" priority="4" operator="equal">
      <formula>"1-NON MAITRISÉE"</formula>
    </cfRule>
    <cfRule type="cellIs" dxfId="301" priority="5" operator="equal">
      <formula>"4-BIEN MAITRISÉE"</formula>
    </cfRule>
    <cfRule type="containsText" dxfId="300" priority="6" operator="containsText" text="3-MAITRISÉE">
      <formula>NOT(ISERROR(SEARCH("3-MAITRISÉE",AG54)))</formula>
    </cfRule>
  </conditionalFormatting>
  <conditionalFormatting sqref="AG64:AJ72 AG74:AJ81">
    <cfRule type="containsText" dxfId="299" priority="57" operator="containsText" text="3-MAITRISÉE">
      <formula>NOT(ISERROR(SEARCH("3-MAITRISÉE",AG64)))</formula>
    </cfRule>
    <cfRule type="cellIs" dxfId="298" priority="56" operator="equal">
      <formula>"4-BIEN MAITRISÉE"</formula>
    </cfRule>
    <cfRule type="cellIs" dxfId="297" priority="55" operator="equal">
      <formula>"1-NON MAITRISÉE"</formula>
    </cfRule>
    <cfRule type="cellIs" dxfId="296" priority="54" operator="equal">
      <formula>"2-INSUF MAITRISÉE"</formula>
    </cfRule>
    <cfRule type="containsErrors" dxfId="295" priority="53">
      <formula>ISERROR(AG64)</formula>
    </cfRule>
  </conditionalFormatting>
  <conditionalFormatting sqref="AG83:AJ94">
    <cfRule type="containsText" dxfId="294" priority="50" operator="containsText" text="3-MAITRISÉE">
      <formula>NOT(ISERROR(SEARCH("3-MAITRISÉE",AG83)))</formula>
    </cfRule>
    <cfRule type="cellIs" dxfId="293" priority="49" operator="equal">
      <formula>"4-BIEN MAITRISÉE"</formula>
    </cfRule>
    <cfRule type="cellIs" dxfId="292" priority="48" operator="equal">
      <formula>"1-NON MAITRISÉE"</formula>
    </cfRule>
    <cfRule type="cellIs" dxfId="291" priority="47" operator="equal">
      <formula>"2-INSUF MAITRISÉE"</formula>
    </cfRule>
    <cfRule type="containsErrors" dxfId="290" priority="46">
      <formula>ISERROR(AG83)</formula>
    </cfRule>
  </conditionalFormatting>
  <conditionalFormatting sqref="AG96:AJ103">
    <cfRule type="containsErrors" dxfId="289" priority="41">
      <formula>ISERROR(AG96)</formula>
    </cfRule>
    <cfRule type="containsText" dxfId="288" priority="45" operator="containsText" text="3-MAITRISÉE">
      <formula>NOT(ISERROR(SEARCH("3-MAITRISÉE",AG96)))</formula>
    </cfRule>
    <cfRule type="cellIs" dxfId="287" priority="44" operator="equal">
      <formula>"4-BIEN MAITRISÉE"</formula>
    </cfRule>
    <cfRule type="cellIs" dxfId="286" priority="43" operator="equal">
      <formula>"1-NON MAITRISÉE"</formula>
    </cfRule>
    <cfRule type="cellIs" dxfId="285" priority="42" operator="equal">
      <formula>"2-INSUF MAITRISÉE"</formula>
    </cfRule>
  </conditionalFormatting>
  <conditionalFormatting sqref="AG105:AJ108">
    <cfRule type="cellIs" dxfId="284" priority="37" operator="equal">
      <formula>"2-INSUF MAITRISÉE"</formula>
    </cfRule>
    <cfRule type="cellIs" dxfId="283" priority="39" operator="equal">
      <formula>"4-BIEN MAITRISÉE"</formula>
    </cfRule>
    <cfRule type="cellIs" dxfId="282" priority="38" operator="equal">
      <formula>"1-NON MAITRISÉE"</formula>
    </cfRule>
    <cfRule type="containsErrors" dxfId="281" priority="36">
      <formula>ISERROR(AG105)</formula>
    </cfRule>
    <cfRule type="containsText" dxfId="280" priority="40" operator="containsText" text="3-MAITRISÉE">
      <formula>NOT(ISERROR(SEARCH("3-MAITRISÉE",AG105)))</formula>
    </cfRule>
  </conditionalFormatting>
  <conditionalFormatting sqref="AK124:AR131 AK133:AR148 AK150:AR159">
    <cfRule type="containsErrors" dxfId="279" priority="28">
      <formula>ISERROR(AK124)</formula>
    </cfRule>
    <cfRule type="containsText" dxfId="278" priority="32" operator="containsText" text="3-MAITRISÉE">
      <formula>NOT(ISERROR(SEARCH("3-MAITRISÉE",AK124)))</formula>
    </cfRule>
    <cfRule type="cellIs" dxfId="277" priority="31" operator="equal">
      <formula>"4-BIEN MAITRISÉE"</formula>
    </cfRule>
    <cfRule type="cellIs" dxfId="276" priority="30" operator="equal">
      <formula>"1-NON MAITRISÉE"</formula>
    </cfRule>
    <cfRule type="cellIs" dxfId="275" priority="29" operator="equal">
      <formula>"2-INSUF MAITRISÉE"</formula>
    </cfRule>
  </conditionalFormatting>
  <conditionalFormatting sqref="AK161:AR172">
    <cfRule type="cellIs" dxfId="274" priority="20" operator="equal">
      <formula>"4-BIEN MAITRISÉE"</formula>
    </cfRule>
    <cfRule type="containsText" dxfId="273" priority="21" operator="containsText" text="3-MAITRISÉE">
      <formula>NOT(ISERROR(SEARCH("3-MAITRISÉE",AK161)))</formula>
    </cfRule>
    <cfRule type="cellIs" dxfId="272" priority="19" operator="equal">
      <formula>"1-NON MAITRISÉE"</formula>
    </cfRule>
    <cfRule type="cellIs" dxfId="271" priority="18" operator="equal">
      <formula>"2-INSUF MAITRISÉE"</formula>
    </cfRule>
    <cfRule type="containsErrors" dxfId="270" priority="17">
      <formula>ISERROR(AK161)</formula>
    </cfRule>
  </conditionalFormatting>
  <conditionalFormatting sqref="AK174:AR193">
    <cfRule type="containsText" dxfId="269" priority="16" operator="containsText" text="3-MAITRISÉE">
      <formula>NOT(ISERROR(SEARCH("3-MAITRISÉE",AK174)))</formula>
    </cfRule>
    <cfRule type="cellIs" dxfId="268" priority="15" operator="equal">
      <formula>"4-BIEN MAITRISÉE"</formula>
    </cfRule>
    <cfRule type="cellIs" dxfId="267" priority="14" operator="equal">
      <formula>"1-NON MAITRISÉE"</formula>
    </cfRule>
    <cfRule type="cellIs" dxfId="266" priority="13" operator="equal">
      <formula>"2-INSUF MAITRISÉE"</formula>
    </cfRule>
    <cfRule type="containsErrors" dxfId="265" priority="12">
      <formula>ISERROR(AK174)</formula>
    </cfRule>
  </conditionalFormatting>
  <conditionalFormatting sqref="AK195:AR203">
    <cfRule type="cellIs" dxfId="264" priority="8" operator="equal">
      <formula>"2-INSUF MAITRISÉE"</formula>
    </cfRule>
    <cfRule type="containsErrors" dxfId="263" priority="7">
      <formula>ISERROR(AK195)</formula>
    </cfRule>
    <cfRule type="containsText" dxfId="262" priority="11" operator="containsText" text="3-MAITRISÉE">
      <formula>NOT(ISERROR(SEARCH("3-MAITRISÉE",AK195)))</formula>
    </cfRule>
    <cfRule type="cellIs" dxfId="261" priority="10" operator="equal">
      <formula>"4-BIEN MAITRISÉE"</formula>
    </cfRule>
    <cfRule type="cellIs" dxfId="260" priority="9" operator="equal">
      <formula>"1-NON MAITRISÉE"</formula>
    </cfRule>
  </conditionalFormatting>
  <hyperlinks>
    <hyperlink ref="AE1:AI1" location="'1-TAB-SYNT-NOTES'!A1" display="Tableau de synthèse" xr:uid="{1BF900FA-A211-DF4A-8BA2-7B8C5C616F2E}"/>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38F073A1-3FDC-AE48-8E71-42D21246B9F4}">
          <x14:formula1>
            <xm:f>LISTES!$R$12:$R$47</xm:f>
          </x14:formula1>
          <xm:sqref>J6:O6 J10:O10 J14:O14</xm:sqref>
        </x14:dataValidation>
        <x14:dataValidation type="list" allowBlank="1" xr:uid="{4DB6E6FB-B2C5-854F-B794-C6ECA5B76A09}">
          <x14:formula1>
            <xm:f>LISTES!$S$12:$S$47</xm:f>
          </x14:formula1>
          <xm:sqref>V6:Z6 V10:Z10 V14:Z14</xm:sqref>
        </x14:dataValidation>
        <x14:dataValidation type="list" allowBlank="1" showInputMessage="1" showErrorMessage="1" xr:uid="{94A2BC97-3432-644E-8922-E493AAB871EE}">
          <x14:formula1>
            <xm:f>'4-CIP'!$C$68:$C$73</xm:f>
          </x14:formula1>
          <xm:sqref>C108:L108</xm:sqref>
        </x14:dataValidation>
        <x14:dataValidation type="list" allowBlank="1" showInputMessage="1" showErrorMessage="1" xr:uid="{85630F8B-B369-624B-98CF-7AB563A7DFDD}">
          <x14:formula1>
            <xm:f>'4-CIP'!$C$62:$C$67</xm:f>
          </x14:formula1>
          <xm:sqref>C103:L103</xm:sqref>
        </x14:dataValidation>
        <x14:dataValidation type="list" allowBlank="1" showInputMessage="1" showErrorMessage="1" xr:uid="{F8CE18F0-BF30-CA41-BC22-6E96516D74E3}">
          <x14:formula1>
            <xm:f>'4-CIP'!$C$56:$C$61</xm:f>
          </x14:formula1>
          <xm:sqref>C99:L99</xm:sqref>
        </x14:dataValidation>
        <x14:dataValidation type="list" allowBlank="1" showInputMessage="1" showErrorMessage="1" xr:uid="{6FE2A540-8D02-2341-AE1E-B8C9EE9FD13C}">
          <x14:formula1>
            <xm:f>'4-CIP'!$C$50:$C$55</xm:f>
          </x14:formula1>
          <xm:sqref>C94:L94</xm:sqref>
        </x14:dataValidation>
        <x14:dataValidation type="list" allowBlank="1" showInputMessage="1" showErrorMessage="1" xr:uid="{5A394A66-B64C-1F45-9DA6-2DB83A9B9781}">
          <x14:formula1>
            <xm:f>'4-CIP'!$C$44:$C$49</xm:f>
          </x14:formula1>
          <xm:sqref>C90:L90</xm:sqref>
        </x14:dataValidation>
        <x14:dataValidation type="list" allowBlank="1" showInputMessage="1" showErrorMessage="1" xr:uid="{F0859A62-CD2E-F349-A4D0-D2A2B3BA821A}">
          <x14:formula1>
            <xm:f>'4-CIP'!$C$38:$C$43</xm:f>
          </x14:formula1>
          <xm:sqref>C86:L86</xm:sqref>
        </x14:dataValidation>
        <x14:dataValidation type="list" allowBlank="1" showInputMessage="1" showErrorMessage="1" xr:uid="{42A09EF7-DD19-304B-905A-EAB62F9F45ED}">
          <x14:formula1>
            <xm:f>'4-CIP'!$C$32:$C$37</xm:f>
          </x14:formula1>
          <xm:sqref>C81:L81</xm:sqref>
        </x14:dataValidation>
        <x14:dataValidation type="list" allowBlank="1" showInputMessage="1" showErrorMessage="1" xr:uid="{4CEC5724-6E85-0540-9D9D-C5B9863D4F82}">
          <x14:formula1>
            <xm:f>'4-CIP'!$C$26:$C$31</xm:f>
          </x14:formula1>
          <xm:sqref>C77:L77</xm:sqref>
        </x14:dataValidation>
        <x14:dataValidation type="list" allowBlank="1" showInputMessage="1" showErrorMessage="1" xr:uid="{A689F5AB-CD2E-E74F-9BF3-D57EAD395B87}">
          <x14:formula1>
            <xm:f>'4-CIP'!$C$20:$C$25</xm:f>
          </x14:formula1>
          <xm:sqref>C72:L72</xm:sqref>
        </x14:dataValidation>
        <x14:dataValidation type="list" allowBlank="1" showInputMessage="1" showErrorMessage="1" xr:uid="{6091241C-E9C7-6848-B91E-7D43EB2F1C72}">
          <x14:formula1>
            <xm:f>'4-CIP'!$C$14:$C$19</xm:f>
          </x14:formula1>
          <xm:sqref>C67:L67</xm:sqref>
        </x14:dataValidation>
        <x14:dataValidation type="list" allowBlank="1" showInputMessage="1" showErrorMessage="1" xr:uid="{501552E4-6EB7-8941-9F05-9E617411B1F6}">
          <x14:formula1>
            <xm:f>'4-CIP'!$C$8:$C$13</xm:f>
          </x14:formula1>
          <xm:sqref>C62:L62</xm:sqref>
        </x14:dataValidation>
        <x14:dataValidation type="list" allowBlank="1" showInputMessage="1" showErrorMessage="1" xr:uid="{8D33A7B6-7F4D-DB4F-A81C-DDF35125BF9B}">
          <x14:formula1>
            <xm:f>'4-CIP'!$C$2:$C$7</xm:f>
          </x14:formula1>
          <xm:sqref>C58:L58</xm:sqref>
        </x14:dataValidation>
        <x14:dataValidation type="list" allowBlank="1" showInputMessage="1" showErrorMessage="1" xr:uid="{673AF400-5432-FA43-9E41-A2F8FB5CAF14}">
          <x14:formula1>
            <xm:f>'4-CIP'!$C$175:$C$180</xm:f>
          </x14:formula1>
          <xm:sqref>C203:L203</xm:sqref>
        </x14:dataValidation>
        <x14:dataValidation type="list" allowBlank="1" showInputMessage="1" showErrorMessage="1" xr:uid="{51B8AE6F-C548-6342-91F2-0D38BE1A8C45}">
          <x14:formula1>
            <xm:f>'4-CIP'!$C$169:$C$174</xm:f>
          </x14:formula1>
          <xm:sqref>C199:L199</xm:sqref>
        </x14:dataValidation>
        <x14:dataValidation type="list" allowBlank="1" showInputMessage="1" showErrorMessage="1" xr:uid="{5476F600-AC22-794C-94B8-BA2D6ECCB834}">
          <x14:formula1>
            <xm:f>'4-CIP'!$C$163:$C$168</xm:f>
          </x14:formula1>
          <xm:sqref>C193:L193</xm:sqref>
        </x14:dataValidation>
        <x14:dataValidation type="list" allowBlank="1" showInputMessage="1" showErrorMessage="1" xr:uid="{E0DF4060-F104-7047-A595-A59E813DED84}">
          <x14:formula1>
            <xm:f>'4-CIP'!$C$157:$C$162</xm:f>
          </x14:formula1>
          <xm:sqref>C189:L189</xm:sqref>
        </x14:dataValidation>
        <x14:dataValidation type="list" allowBlank="1" showInputMessage="1" showErrorMessage="1" xr:uid="{C5A6A007-902F-0741-A060-AB48F297C2FE}">
          <x14:formula1>
            <xm:f>'4-CIP'!$C$151:$C$156</xm:f>
          </x14:formula1>
          <xm:sqref>C185:L185</xm:sqref>
        </x14:dataValidation>
        <x14:dataValidation type="list" allowBlank="1" showInputMessage="1" showErrorMessage="1" xr:uid="{C39A4289-27A3-4D40-8FF8-E0E19FF512E0}">
          <x14:formula1>
            <xm:f>'4-CIP'!$C$145:$C$150</xm:f>
          </x14:formula1>
          <xm:sqref>C181:L181</xm:sqref>
        </x14:dataValidation>
        <x14:dataValidation type="list" allowBlank="1" showInputMessage="1" showErrorMessage="1" xr:uid="{0A63FCED-84EA-944D-A688-A29A7343A1AC}">
          <x14:formula1>
            <xm:f>'4-CIP'!$C$139:$C$144</xm:f>
          </x14:formula1>
          <xm:sqref>C177:L177</xm:sqref>
        </x14:dataValidation>
        <x14:dataValidation type="list" allowBlank="1" showInputMessage="1" showErrorMessage="1" xr:uid="{8D35341B-8616-5D43-A915-5A24F7D9647D}">
          <x14:formula1>
            <xm:f>'4-CIP'!$C$133:$C$138</xm:f>
          </x14:formula1>
          <xm:sqref>C172:L172</xm:sqref>
        </x14:dataValidation>
        <x14:dataValidation type="list" allowBlank="1" showInputMessage="1" showErrorMessage="1" xr:uid="{0951031D-D9D8-6D4E-A7B2-039155B962BC}">
          <x14:formula1>
            <xm:f>'4-CIP'!$C$127:$C$132</xm:f>
          </x14:formula1>
          <xm:sqref>C168:L168</xm:sqref>
        </x14:dataValidation>
        <x14:dataValidation type="list" allowBlank="1" showInputMessage="1" showErrorMessage="1" xr:uid="{B1155B5A-92ED-C643-819F-A109D8F052B7}">
          <x14:formula1>
            <xm:f>'4-CIP'!$C$121:$C$126</xm:f>
          </x14:formula1>
          <xm:sqref>C164:L164</xm:sqref>
        </x14:dataValidation>
        <x14:dataValidation type="list" allowBlank="1" showInputMessage="1" showErrorMessage="1" xr:uid="{EA7BC3AF-537E-DA4B-8E6C-E1BDC4155308}">
          <x14:formula1>
            <xm:f>'4-CIP'!$C$115:$C$120</xm:f>
          </x14:formula1>
          <xm:sqref>C159:L159</xm:sqref>
        </x14:dataValidation>
        <x14:dataValidation type="list" allowBlank="1" showInputMessage="1" showErrorMessage="1" xr:uid="{2E446387-8DA1-684F-96DA-3FE6C86B85AC}">
          <x14:formula1>
            <xm:f>'4-CIP'!$C$109:$C$114</xm:f>
          </x14:formula1>
          <xm:sqref>C155:L155</xm:sqref>
        </x14:dataValidation>
        <x14:dataValidation type="list" allowBlank="1" showInputMessage="1" showErrorMessage="1" xr:uid="{901534BC-535E-A846-B79A-E731DB3DCEBB}">
          <x14:formula1>
            <xm:f>'4-CIP'!$C$103:$C$108</xm:f>
          </x14:formula1>
          <xm:sqref>C148:L148</xm:sqref>
        </x14:dataValidation>
        <x14:dataValidation type="list" allowBlank="1" showInputMessage="1" showErrorMessage="1" xr:uid="{3BA9D8CE-54F7-EF41-B204-DEF989DD39FC}">
          <x14:formula1>
            <xm:f>'4-CIP'!$C$97:$C$102</xm:f>
          </x14:formula1>
          <xm:sqref>C144:L144</xm:sqref>
        </x14:dataValidation>
        <x14:dataValidation type="list" allowBlank="1" showInputMessage="1" showErrorMessage="1" xr:uid="{1F96891D-7A7E-1D45-A9EE-44849B377A5D}">
          <x14:formula1>
            <xm:f>'4-CIP'!$C$92:$C$96</xm:f>
          </x14:formula1>
          <xm:sqref>C140:L140</xm:sqref>
        </x14:dataValidation>
        <x14:dataValidation type="list" allowBlank="1" showInputMessage="1" showErrorMessage="1" xr:uid="{60A506E8-FDA1-5745-9C08-7E47BA0B1D26}">
          <x14:formula1>
            <xm:f>'4-CIP'!$C$86:$C$91</xm:f>
          </x14:formula1>
          <xm:sqref>C136:L136</xm:sqref>
        </x14:dataValidation>
        <x14:dataValidation type="list" allowBlank="1" showInputMessage="1" showErrorMessage="1" xr:uid="{6F39E834-CCC3-D840-BE9D-6169424E12A2}">
          <x14:formula1>
            <xm:f>'4-CIP'!$C$80:$C$85</xm:f>
          </x14:formula1>
          <xm:sqref>C131:L131</xm:sqref>
        </x14:dataValidation>
        <x14:dataValidation type="list" allowBlank="1" showInputMessage="1" showErrorMessage="1" xr:uid="{52722D1D-B095-7448-9F77-F1938EA5BFF0}">
          <x14:formula1>
            <xm:f>'4-CIP'!$C$74:$C$79</xm:f>
          </x14:formula1>
          <xm:sqref>C127:L127</xm:sqref>
        </x14:dataValidation>
        <x14:dataValidation type="list" allowBlank="1" xr:uid="{C58B950F-0E0D-1B40-A0B0-551D6AEFD665}">
          <x14:formula1>
            <xm:f>LISTES!$Q$6:$Q$47</xm:f>
          </x14:formula1>
          <xm:sqref>U7:AJ7 U11:AJ11 U15:AJ15</xm:sqref>
        </x14:dataValidation>
        <x14:dataValidation type="list" allowBlank="1" xr:uid="{05EBB63B-2D1F-3542-904A-86BEC8B6ACD0}">
          <x14:formula1>
            <xm:f>LISTES!$P$12:$P$47</xm:f>
          </x14:formula1>
          <xm:sqref>U8:AJ8 U12:AJ12 U16:AJ16</xm:sqref>
        </x14:dataValidation>
        <x14:dataValidation type="list" allowBlank="1" xr:uid="{B51FDAC2-497F-8049-9DBC-5F1C339E571A}">
          <x14:formula1>
            <xm:f>LISTES!$B$60:$B$70</xm:f>
          </x14:formula1>
          <xm:sqref>C10:F10 C6:F6 C14:F14</xm:sqref>
        </x14:dataValidation>
        <x14:dataValidation type="list" allowBlank="1" xr:uid="{1CFAA495-FA68-524B-B060-94EEF20ED31E}">
          <x14:formula1>
            <xm:f>LISTES!$B$6:$B$31</xm:f>
          </x14:formula1>
          <xm:sqref>B29:D39</xm:sqref>
        </x14:dataValidation>
        <x14:dataValidation type="list" allowBlank="1" xr:uid="{75F346B8-8F65-4443-95F5-261EE6564133}">
          <x14:formula1>
            <xm:f>LISTES!$O$12:$O$47</xm:f>
          </x14:formula1>
          <xm:sqref>D7:F8 D11:F12 D15:F16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rgb="FF92D050"/>
    <pageSetUpPr fitToPage="1"/>
  </sheetPr>
  <dimension ref="A1:BN297"/>
  <sheetViews>
    <sheetView showGridLines="0" topLeftCell="B1"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IF('1-TAB-SYNT-NOTES'!B21="","",'1-TAB-SYNT-NOTES'!B21)</f>
        <v>Nom du Candidat 9</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17</v>
      </c>
      <c r="C26" s="1142" t="str">
        <f>+IF($F$4="","",$F$4)</f>
        <v>Nom du Candidat 9</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9</v>
      </c>
      <c r="C52" s="884" t="str">
        <f>+IF($F$4="","",$F$4)</f>
        <v>Nom du Candidat 9</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308"/>
      <c r="O107" s="492"/>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9</v>
      </c>
      <c r="C122" s="884" t="str">
        <f>+IF($F$4="","",$F$4)</f>
        <v>Nom du Candidat 9</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9</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evEkmT/Z/9E3Y25AVhvTX/dO7FpGxYlb5m95w6INB5egTZdCuq1ah4wdxaM2AGe0nQGD/TUN0xNhQZEmPFoYVg==" saltValue="C+cUcPy1V3RXlTykI+V7M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259" priority="34" operator="containsText" text="x">
      <formula>NOT(ISERROR(SEARCH("x",M125)))</formula>
    </cfRule>
  </conditionalFormatting>
  <conditionalFormatting sqref="M151:X153 AC151:AJ153 Y152:AB153 M154:AJ155">
    <cfRule type="containsText" dxfId="258" priority="25" operator="containsText" text="x">
      <formula>NOT(ISERROR(SEARCH("x",M151)))</formula>
    </cfRule>
  </conditionalFormatting>
  <conditionalFormatting sqref="M29:AF39">
    <cfRule type="containsText" dxfId="257" priority="344" operator="containsText" text="x">
      <formula>NOT(ISERROR(SEARCH("x",M29)))</formula>
    </cfRule>
  </conditionalFormatting>
  <conditionalFormatting sqref="M55:AF58 M60:AF62 M65:AF67">
    <cfRule type="containsText" dxfId="256" priority="59" operator="containsText" text="x">
      <formula>NOT(ISERROR(SEARCH("x",M55)))</formula>
    </cfRule>
  </conditionalFormatting>
  <conditionalFormatting sqref="M69:AF72 M75:AF77 M79:AF81 M84:AF86 M97:AF99 M101:AF103">
    <cfRule type="containsText" dxfId="255" priority="58" operator="containsText" text="x">
      <formula>NOT(ISERROR(SEARCH("x",M69)))</formula>
    </cfRule>
  </conditionalFormatting>
  <conditionalFormatting sqref="M88:AF90">
    <cfRule type="containsText" dxfId="254" priority="50" operator="containsText" text="x">
      <formula>NOT(ISERROR(SEARCH("x",M88)))</formula>
    </cfRule>
  </conditionalFormatting>
  <conditionalFormatting sqref="M92:AF94">
    <cfRule type="containsText" dxfId="253" priority="51" operator="containsText" text="x">
      <formula>NOT(ISERROR(SEARCH("x",M92)))</formula>
    </cfRule>
  </conditionalFormatting>
  <conditionalFormatting sqref="M106:AF108">
    <cfRule type="containsText" dxfId="252" priority="57" operator="containsText" text="x">
      <formula>NOT(ISERROR(SEARCH("x",M106)))</formula>
    </cfRule>
  </conditionalFormatting>
  <conditionalFormatting sqref="M129:AJ131 M134:AJ136 M138:AJ140 M142:AJ144 M146:AJ148 M157:AJ159 M162:AJ164 M196:AJ199">
    <cfRule type="containsText" dxfId="251" priority="33" operator="containsText" text="x">
      <formula>NOT(ISERROR(SEARCH("x",M129)))</formula>
    </cfRule>
  </conditionalFormatting>
  <conditionalFormatting sqref="M166:AJ168">
    <cfRule type="containsText" dxfId="250" priority="26" operator="containsText" text="x">
      <formula>NOT(ISERROR(SEARCH("x",M166)))</formula>
    </cfRule>
  </conditionalFormatting>
  <conditionalFormatting sqref="M170:AJ172 M191:AJ193">
    <cfRule type="containsText" dxfId="249" priority="23" operator="containsText" text="x">
      <formula>NOT(ISERROR(SEARCH("x",M170)))</formula>
    </cfRule>
  </conditionalFormatting>
  <conditionalFormatting sqref="M175:AJ177">
    <cfRule type="containsText" dxfId="248" priority="22" operator="containsText" text="x">
      <formula>NOT(ISERROR(SEARCH("x",M175)))</formula>
    </cfRule>
  </conditionalFormatting>
  <conditionalFormatting sqref="M179:AJ181 M183:AJ185 M187:AJ189">
    <cfRule type="containsText" dxfId="247" priority="21" operator="containsText" text="x">
      <formula>NOT(ISERROR(SEARCH("x",M179)))</formula>
    </cfRule>
  </conditionalFormatting>
  <conditionalFormatting sqref="Y125:AC125">
    <cfRule type="containsText" dxfId="246" priority="32" operator="containsText" text="x">
      <formula>NOT(ISERROR(SEARCH("x",Y125)))</formula>
    </cfRule>
  </conditionalFormatting>
  <conditionalFormatting sqref="Y151:AC151">
    <cfRule type="containsText" dxfId="245" priority="24" operator="containsText" text="x">
      <formula>NOT(ISERROR(SEARCH("x",Y151)))</formula>
    </cfRule>
  </conditionalFormatting>
  <conditionalFormatting sqref="AG29:AJ39">
    <cfRule type="containsText" dxfId="244" priority="343" operator="containsText" text="EXCELLENT">
      <formula>NOT(ISERROR(SEARCH("EXCELLENT",AG29)))</formula>
    </cfRule>
    <cfRule type="containsText" dxfId="243" priority="342" operator="containsText" text="INSUFFISANT">
      <formula>NOT(ISERROR(SEARCH("INSUFFISANT",AG29)))</formula>
    </cfRule>
    <cfRule type="containsText" dxfId="242" priority="341" operator="containsText" text="FRAGILE">
      <formula>NOT(ISERROR(SEARCH("FRAGILE",AG29)))</formula>
    </cfRule>
    <cfRule type="containsText" dxfId="241" priority="340" operator="containsText" text="SATISFAISANT">
      <formula>NOT(ISERROR(SEARCH("SATISFAISANT",AG29)))</formula>
    </cfRule>
    <cfRule type="containsErrors" dxfId="240" priority="339">
      <formula>ISERROR(AG29)</formula>
    </cfRule>
  </conditionalFormatting>
  <conditionalFormatting sqref="AG54:AJ62">
    <cfRule type="containsErrors" dxfId="239" priority="1">
      <formula>ISERROR(AG54)</formula>
    </cfRule>
    <cfRule type="cellIs" dxfId="238" priority="4" operator="equal">
      <formula>"4-BIEN MAITRISÉE"</formula>
    </cfRule>
    <cfRule type="cellIs" dxfId="237" priority="3" operator="equal">
      <formula>"1-NON MAITRISÉE"</formula>
    </cfRule>
    <cfRule type="containsText" dxfId="236" priority="5" operator="containsText" text="3-MAITRISÉE">
      <formula>NOT(ISERROR(SEARCH("3-MAITRISÉE",AG54)))</formula>
    </cfRule>
    <cfRule type="cellIs" dxfId="235" priority="2" operator="equal">
      <formula>"2-INSUF MAITRISÉE"</formula>
    </cfRule>
  </conditionalFormatting>
  <conditionalFormatting sqref="AG64:AJ72 AG74:AJ81">
    <cfRule type="cellIs" dxfId="234" priority="55" operator="equal">
      <formula>"4-BIEN MAITRISÉE"</formula>
    </cfRule>
    <cfRule type="containsText" dxfId="233" priority="56" operator="containsText" text="3-MAITRISÉE">
      <formula>NOT(ISERROR(SEARCH("3-MAITRISÉE",AG64)))</formula>
    </cfRule>
    <cfRule type="cellIs" dxfId="232" priority="54" operator="equal">
      <formula>"1-NON MAITRISÉE"</formula>
    </cfRule>
    <cfRule type="cellIs" dxfId="231" priority="53" operator="equal">
      <formula>"2-INSUF MAITRISÉE"</formula>
    </cfRule>
    <cfRule type="containsErrors" dxfId="230" priority="52">
      <formula>ISERROR(AG64)</formula>
    </cfRule>
  </conditionalFormatting>
  <conditionalFormatting sqref="AG83:AJ94">
    <cfRule type="containsText" dxfId="229" priority="49" operator="containsText" text="3-MAITRISÉE">
      <formula>NOT(ISERROR(SEARCH("3-MAITRISÉE",AG83)))</formula>
    </cfRule>
    <cfRule type="cellIs" dxfId="228" priority="48" operator="equal">
      <formula>"4-BIEN MAITRISÉE"</formula>
    </cfRule>
    <cfRule type="cellIs" dxfId="227" priority="47" operator="equal">
      <formula>"1-NON MAITRISÉE"</formula>
    </cfRule>
    <cfRule type="cellIs" dxfId="226" priority="46" operator="equal">
      <formula>"2-INSUF MAITRISÉE"</formula>
    </cfRule>
    <cfRule type="containsErrors" dxfId="225" priority="45">
      <formula>ISERROR(AG83)</formula>
    </cfRule>
  </conditionalFormatting>
  <conditionalFormatting sqref="AG96:AJ103">
    <cfRule type="cellIs" dxfId="224" priority="41" operator="equal">
      <formula>"2-INSUF MAITRISÉE"</formula>
    </cfRule>
    <cfRule type="cellIs" dxfId="223" priority="43" operator="equal">
      <formula>"4-BIEN MAITRISÉE"</formula>
    </cfRule>
    <cfRule type="containsText" dxfId="222" priority="44" operator="containsText" text="3-MAITRISÉE">
      <formula>NOT(ISERROR(SEARCH("3-MAITRISÉE",AG96)))</formula>
    </cfRule>
    <cfRule type="cellIs" dxfId="221" priority="42" operator="equal">
      <formula>"1-NON MAITRISÉE"</formula>
    </cfRule>
    <cfRule type="containsErrors" dxfId="220" priority="40">
      <formula>ISERROR(AG96)</formula>
    </cfRule>
  </conditionalFormatting>
  <conditionalFormatting sqref="AG105:AJ108">
    <cfRule type="cellIs" dxfId="219" priority="38" operator="equal">
      <formula>"4-BIEN MAITRISÉE"</formula>
    </cfRule>
    <cfRule type="cellIs" dxfId="218" priority="37" operator="equal">
      <formula>"1-NON MAITRISÉE"</formula>
    </cfRule>
    <cfRule type="cellIs" dxfId="217" priority="36" operator="equal">
      <formula>"2-INSUF MAITRISÉE"</formula>
    </cfRule>
    <cfRule type="containsErrors" dxfId="216" priority="35">
      <formula>ISERROR(AG105)</formula>
    </cfRule>
    <cfRule type="containsText" dxfId="215" priority="39" operator="containsText" text="3-MAITRISÉE">
      <formula>NOT(ISERROR(SEARCH("3-MAITRISÉE",AG105)))</formula>
    </cfRule>
  </conditionalFormatting>
  <conditionalFormatting sqref="AK124:AR131 AK133:AR148 AK150:AR159">
    <cfRule type="containsText" dxfId="214" priority="31" operator="containsText" text="3-MAITRISÉE">
      <formula>NOT(ISERROR(SEARCH("3-MAITRISÉE",AK124)))</formula>
    </cfRule>
    <cfRule type="cellIs" dxfId="213" priority="30" operator="equal">
      <formula>"4-BIEN MAITRISÉE"</formula>
    </cfRule>
    <cfRule type="cellIs" dxfId="212" priority="29" operator="equal">
      <formula>"1-NON MAITRISÉE"</formula>
    </cfRule>
    <cfRule type="cellIs" dxfId="211" priority="28" operator="equal">
      <formula>"2-INSUF MAITRISÉE"</formula>
    </cfRule>
    <cfRule type="containsErrors" dxfId="210" priority="27">
      <formula>ISERROR(AK124)</formula>
    </cfRule>
  </conditionalFormatting>
  <conditionalFormatting sqref="AK161:AR172">
    <cfRule type="containsText" dxfId="209" priority="20" operator="containsText" text="3-MAITRISÉE">
      <formula>NOT(ISERROR(SEARCH("3-MAITRISÉE",AK161)))</formula>
    </cfRule>
    <cfRule type="cellIs" dxfId="208" priority="19" operator="equal">
      <formula>"4-BIEN MAITRISÉE"</formula>
    </cfRule>
    <cfRule type="cellIs" dxfId="207" priority="18" operator="equal">
      <formula>"1-NON MAITRISÉE"</formula>
    </cfRule>
    <cfRule type="cellIs" dxfId="206" priority="17" operator="equal">
      <formula>"2-INSUF MAITRISÉE"</formula>
    </cfRule>
    <cfRule type="containsErrors" dxfId="205" priority="16">
      <formula>ISERROR(AK161)</formula>
    </cfRule>
  </conditionalFormatting>
  <conditionalFormatting sqref="AK174:AR193">
    <cfRule type="cellIs" dxfId="204" priority="14" operator="equal">
      <formula>"4-BIEN MAITRISÉE"</formula>
    </cfRule>
    <cfRule type="containsErrors" dxfId="203" priority="11">
      <formula>ISERROR(AK174)</formula>
    </cfRule>
    <cfRule type="cellIs" dxfId="202" priority="12" operator="equal">
      <formula>"2-INSUF MAITRISÉE"</formula>
    </cfRule>
    <cfRule type="cellIs" dxfId="201" priority="13" operator="equal">
      <formula>"1-NON MAITRISÉE"</formula>
    </cfRule>
    <cfRule type="containsText" dxfId="200" priority="15" operator="containsText" text="3-MAITRISÉE">
      <formula>NOT(ISERROR(SEARCH("3-MAITRISÉE",AK174)))</formula>
    </cfRule>
  </conditionalFormatting>
  <conditionalFormatting sqref="AK195:AR203">
    <cfRule type="cellIs" dxfId="199" priority="9" operator="equal">
      <formula>"4-BIEN MAITRISÉE"</formula>
    </cfRule>
    <cfRule type="containsErrors" dxfId="198" priority="6">
      <formula>ISERROR(AK195)</formula>
    </cfRule>
    <cfRule type="cellIs" dxfId="197" priority="8" operator="equal">
      <formula>"1-NON MAITRISÉE"</formula>
    </cfRule>
    <cfRule type="cellIs" dxfId="196" priority="7" operator="equal">
      <formula>"2-INSUF MAITRISÉE"</formula>
    </cfRule>
    <cfRule type="containsText" dxfId="195" priority="10" operator="containsText" text="3-MAITRISÉE">
      <formula>NOT(ISERROR(SEARCH("3-MAITRISÉE",AK195)))</formula>
    </cfRule>
  </conditionalFormatting>
  <hyperlinks>
    <hyperlink ref="AE1:AI1" location="'1-TAB-SYNT-NOTES'!A1" display="Tableau de synthèse" xr:uid="{64AE1D45-3C2F-E844-A1A7-FE3A43C78E0B}"/>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360EE219-877F-F24A-8D94-8BD0A40DB103}">
          <x14:formula1>
            <xm:f>LISTES!$R$12:$R$47</xm:f>
          </x14:formula1>
          <xm:sqref>J6:O6 J10:O10 J14:O14</xm:sqref>
        </x14:dataValidation>
        <x14:dataValidation type="list" allowBlank="1" xr:uid="{6C48482D-5309-9646-A14D-B506FABCFF63}">
          <x14:formula1>
            <xm:f>LISTES!$S$12:$S$47</xm:f>
          </x14:formula1>
          <xm:sqref>V6:Z6 V10:Z10 V14:Z14</xm:sqref>
        </x14:dataValidation>
        <x14:dataValidation type="list" allowBlank="1" showInputMessage="1" showErrorMessage="1" xr:uid="{84D000E7-F1C0-5D48-ACE4-2D107D1E44AE}">
          <x14:formula1>
            <xm:f>'4-CIP'!$C$68:$C$73</xm:f>
          </x14:formula1>
          <xm:sqref>C108:L108</xm:sqref>
        </x14:dataValidation>
        <x14:dataValidation type="list" allowBlank="1" showInputMessage="1" showErrorMessage="1" xr:uid="{F75EF72F-43A5-5A49-A79C-42D202A87E08}">
          <x14:formula1>
            <xm:f>'4-CIP'!$C$62:$C$67</xm:f>
          </x14:formula1>
          <xm:sqref>C103:L103</xm:sqref>
        </x14:dataValidation>
        <x14:dataValidation type="list" allowBlank="1" showInputMessage="1" showErrorMessage="1" xr:uid="{761FDCD4-851E-2242-8D48-08E03D0B9021}">
          <x14:formula1>
            <xm:f>'4-CIP'!$C$56:$C$61</xm:f>
          </x14:formula1>
          <xm:sqref>C99:L99</xm:sqref>
        </x14:dataValidation>
        <x14:dataValidation type="list" allowBlank="1" showInputMessage="1" showErrorMessage="1" xr:uid="{D6F92273-E861-0446-9154-0C49D4EA62CD}">
          <x14:formula1>
            <xm:f>'4-CIP'!$C$50:$C$55</xm:f>
          </x14:formula1>
          <xm:sqref>C94:L94</xm:sqref>
        </x14:dataValidation>
        <x14:dataValidation type="list" allowBlank="1" showInputMessage="1" showErrorMessage="1" xr:uid="{56DB1CCD-2B2D-1546-A7FD-2DF7F0DDE7C3}">
          <x14:formula1>
            <xm:f>'4-CIP'!$C$44:$C$49</xm:f>
          </x14:formula1>
          <xm:sqref>C90:L90</xm:sqref>
        </x14:dataValidation>
        <x14:dataValidation type="list" allowBlank="1" showInputMessage="1" showErrorMessage="1" xr:uid="{8573A5E0-028E-1B4C-93FA-051BBF33D816}">
          <x14:formula1>
            <xm:f>'4-CIP'!$C$38:$C$43</xm:f>
          </x14:formula1>
          <xm:sqref>C86:L86</xm:sqref>
        </x14:dataValidation>
        <x14:dataValidation type="list" allowBlank="1" showInputMessage="1" showErrorMessage="1" xr:uid="{50F065D5-9D86-D144-9745-40B048CD2990}">
          <x14:formula1>
            <xm:f>'4-CIP'!$C$32:$C$37</xm:f>
          </x14:formula1>
          <xm:sqref>C81:L81</xm:sqref>
        </x14:dataValidation>
        <x14:dataValidation type="list" allowBlank="1" showInputMessage="1" showErrorMessage="1" xr:uid="{AEE2B39E-5848-E145-8E20-A97B1D768A82}">
          <x14:formula1>
            <xm:f>'4-CIP'!$C$26:$C$31</xm:f>
          </x14:formula1>
          <xm:sqref>C77:L77</xm:sqref>
        </x14:dataValidation>
        <x14:dataValidation type="list" allowBlank="1" showInputMessage="1" showErrorMessage="1" xr:uid="{2248FC59-A4B4-554B-BE90-776E781C9229}">
          <x14:formula1>
            <xm:f>'4-CIP'!$C$20:$C$25</xm:f>
          </x14:formula1>
          <xm:sqref>C72:L72</xm:sqref>
        </x14:dataValidation>
        <x14:dataValidation type="list" allowBlank="1" showInputMessage="1" showErrorMessage="1" xr:uid="{56FCDC2A-C2CD-D949-BD3B-96295EA72F27}">
          <x14:formula1>
            <xm:f>'4-CIP'!$C$14:$C$19</xm:f>
          </x14:formula1>
          <xm:sqref>C67:L67</xm:sqref>
        </x14:dataValidation>
        <x14:dataValidation type="list" allowBlank="1" showInputMessage="1" showErrorMessage="1" xr:uid="{8038BD13-DA77-4F43-BF4D-C7796D2FFD17}">
          <x14:formula1>
            <xm:f>'4-CIP'!$C$8:$C$13</xm:f>
          </x14:formula1>
          <xm:sqref>C62:L62</xm:sqref>
        </x14:dataValidation>
        <x14:dataValidation type="list" allowBlank="1" showInputMessage="1" showErrorMessage="1" xr:uid="{5862C28E-870A-A84A-8AB5-2CF22DDFEFD2}">
          <x14:formula1>
            <xm:f>'4-CIP'!$C$2:$C$7</xm:f>
          </x14:formula1>
          <xm:sqref>C58:L58</xm:sqref>
        </x14:dataValidation>
        <x14:dataValidation type="list" allowBlank="1" showInputMessage="1" showErrorMessage="1" xr:uid="{939A9300-7025-3B45-81DE-225A698C6EBA}">
          <x14:formula1>
            <xm:f>'4-CIP'!$C$175:$C$180</xm:f>
          </x14:formula1>
          <xm:sqref>C203:L203</xm:sqref>
        </x14:dataValidation>
        <x14:dataValidation type="list" allowBlank="1" showInputMessage="1" showErrorMessage="1" xr:uid="{3C7DECB6-D3FA-D94B-9459-2FE0A69F4EEF}">
          <x14:formula1>
            <xm:f>'4-CIP'!$C$169:$C$174</xm:f>
          </x14:formula1>
          <xm:sqref>C199:L199</xm:sqref>
        </x14:dataValidation>
        <x14:dataValidation type="list" allowBlank="1" showInputMessage="1" showErrorMessage="1" xr:uid="{6D4BD981-4F0F-DC4F-85B2-AC346E7D3598}">
          <x14:formula1>
            <xm:f>'4-CIP'!$C$163:$C$168</xm:f>
          </x14:formula1>
          <xm:sqref>C193:L193</xm:sqref>
        </x14:dataValidation>
        <x14:dataValidation type="list" allowBlank="1" showInputMessage="1" showErrorMessage="1" xr:uid="{CE34FC9F-896E-9943-AE43-29E425D58506}">
          <x14:formula1>
            <xm:f>'4-CIP'!$C$157:$C$162</xm:f>
          </x14:formula1>
          <xm:sqref>C189:L189</xm:sqref>
        </x14:dataValidation>
        <x14:dataValidation type="list" allowBlank="1" showInputMessage="1" showErrorMessage="1" xr:uid="{7818EF41-7894-0049-825B-2A05475A3F9D}">
          <x14:formula1>
            <xm:f>'4-CIP'!$C$151:$C$156</xm:f>
          </x14:formula1>
          <xm:sqref>C185:L185</xm:sqref>
        </x14:dataValidation>
        <x14:dataValidation type="list" allowBlank="1" showInputMessage="1" showErrorMessage="1" xr:uid="{07FF6C6A-DB58-1947-947C-A9461078F74F}">
          <x14:formula1>
            <xm:f>'4-CIP'!$C$145:$C$150</xm:f>
          </x14:formula1>
          <xm:sqref>C181:L181</xm:sqref>
        </x14:dataValidation>
        <x14:dataValidation type="list" allowBlank="1" showInputMessage="1" showErrorMessage="1" xr:uid="{351E4E57-7965-2446-84A8-BF25C813C05B}">
          <x14:formula1>
            <xm:f>'4-CIP'!$C$139:$C$144</xm:f>
          </x14:formula1>
          <xm:sqref>C177:L177</xm:sqref>
        </x14:dataValidation>
        <x14:dataValidation type="list" allowBlank="1" showInputMessage="1" showErrorMessage="1" xr:uid="{0640D5AA-2F7D-7242-8D1A-B62AD62F1074}">
          <x14:formula1>
            <xm:f>'4-CIP'!$C$133:$C$138</xm:f>
          </x14:formula1>
          <xm:sqref>C172:L172</xm:sqref>
        </x14:dataValidation>
        <x14:dataValidation type="list" allowBlank="1" showInputMessage="1" showErrorMessage="1" xr:uid="{D0470ABD-E65F-0C4B-AE5B-328E1B3817A0}">
          <x14:formula1>
            <xm:f>'4-CIP'!$C$127:$C$132</xm:f>
          </x14:formula1>
          <xm:sqref>C168:L168</xm:sqref>
        </x14:dataValidation>
        <x14:dataValidation type="list" allowBlank="1" showInputMessage="1" showErrorMessage="1" xr:uid="{4F9E9565-FD2B-464F-8CE2-78FC07D9228F}">
          <x14:formula1>
            <xm:f>'4-CIP'!$C$121:$C$126</xm:f>
          </x14:formula1>
          <xm:sqref>C164:L164</xm:sqref>
        </x14:dataValidation>
        <x14:dataValidation type="list" allowBlank="1" showInputMessage="1" showErrorMessage="1" xr:uid="{1AB350CE-CEC7-1044-99D7-66FEA6B8E777}">
          <x14:formula1>
            <xm:f>'4-CIP'!$C$115:$C$120</xm:f>
          </x14:formula1>
          <xm:sqref>C159:L159</xm:sqref>
        </x14:dataValidation>
        <x14:dataValidation type="list" allowBlank="1" showInputMessage="1" showErrorMessage="1" xr:uid="{C3F2CC39-104E-0742-9143-97481D3B7789}">
          <x14:formula1>
            <xm:f>'4-CIP'!$C$109:$C$114</xm:f>
          </x14:formula1>
          <xm:sqref>C155:L155</xm:sqref>
        </x14:dataValidation>
        <x14:dataValidation type="list" allowBlank="1" showInputMessage="1" showErrorMessage="1" xr:uid="{B4A1D388-109E-7744-A29D-ACB48BB4B0C8}">
          <x14:formula1>
            <xm:f>'4-CIP'!$C$103:$C$108</xm:f>
          </x14:formula1>
          <xm:sqref>C148:L148</xm:sqref>
        </x14:dataValidation>
        <x14:dataValidation type="list" allowBlank="1" showInputMessage="1" showErrorMessage="1" xr:uid="{330833FD-0EFD-F542-A385-E26731B78EAE}">
          <x14:formula1>
            <xm:f>'4-CIP'!$C$97:$C$102</xm:f>
          </x14:formula1>
          <xm:sqref>C144:L144</xm:sqref>
        </x14:dataValidation>
        <x14:dataValidation type="list" allowBlank="1" showInputMessage="1" showErrorMessage="1" xr:uid="{31096D34-9D27-3149-B5F5-B460019B3726}">
          <x14:formula1>
            <xm:f>'4-CIP'!$C$92:$C$96</xm:f>
          </x14:formula1>
          <xm:sqref>C140:L140</xm:sqref>
        </x14:dataValidation>
        <x14:dataValidation type="list" allowBlank="1" showInputMessage="1" showErrorMessage="1" xr:uid="{51B1F733-CDD8-8B46-A014-ADFCA50BDB07}">
          <x14:formula1>
            <xm:f>'4-CIP'!$C$86:$C$91</xm:f>
          </x14:formula1>
          <xm:sqref>C136:L136</xm:sqref>
        </x14:dataValidation>
        <x14:dataValidation type="list" allowBlank="1" showInputMessage="1" showErrorMessage="1" xr:uid="{5D06EE96-EE1F-9D46-BCF2-47F1423E9264}">
          <x14:formula1>
            <xm:f>'4-CIP'!$C$80:$C$85</xm:f>
          </x14:formula1>
          <xm:sqref>C131:L131</xm:sqref>
        </x14:dataValidation>
        <x14:dataValidation type="list" allowBlank="1" showInputMessage="1" showErrorMessage="1" xr:uid="{3DDED34B-2071-4241-8CF9-7EEE652B7F07}">
          <x14:formula1>
            <xm:f>'4-CIP'!$C$74:$C$79</xm:f>
          </x14:formula1>
          <xm:sqref>C127:L127</xm:sqref>
        </x14:dataValidation>
        <x14:dataValidation type="list" allowBlank="1" xr:uid="{587BB315-5AE4-D841-B90E-6D6C9B5356CD}">
          <x14:formula1>
            <xm:f>LISTES!$Q$6:$Q$47</xm:f>
          </x14:formula1>
          <xm:sqref>U7:AJ7 U11:AJ11 U15:AJ15</xm:sqref>
        </x14:dataValidation>
        <x14:dataValidation type="list" allowBlank="1" xr:uid="{B7F3EA83-9181-9048-8651-EDD4E545A03A}">
          <x14:formula1>
            <xm:f>LISTES!$P$12:$P$47</xm:f>
          </x14:formula1>
          <xm:sqref>U8:AJ8 U12:AJ12 U16:AJ16</xm:sqref>
        </x14:dataValidation>
        <x14:dataValidation type="list" allowBlank="1" xr:uid="{161FF74E-97B7-B742-8E0C-5C64C79C84A1}">
          <x14:formula1>
            <xm:f>LISTES!$B$60:$B$70</xm:f>
          </x14:formula1>
          <xm:sqref>C10:F10 C6:F6 C14:F14</xm:sqref>
        </x14:dataValidation>
        <x14:dataValidation type="list" allowBlank="1" xr:uid="{62F5816C-F9D5-B643-A658-3E57A057A130}">
          <x14:formula1>
            <xm:f>LISTES!$B$6:$B$31</xm:f>
          </x14:formula1>
          <xm:sqref>B29:D39</xm:sqref>
        </x14:dataValidation>
        <x14:dataValidation type="list" allowBlank="1" xr:uid="{900E861B-0E84-3E45-BE01-E6D41220F7AA}">
          <x14:formula1>
            <xm:f>LISTES!$O$12:$O$47</xm:f>
          </x14:formula1>
          <xm:sqref>D7:F8 D11:F12 D15:F16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rgb="FF92D050"/>
    <pageSetUpPr fitToPage="1"/>
  </sheetPr>
  <dimension ref="A1:BN297"/>
  <sheetViews>
    <sheetView showGridLines="0"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IF('1-TAB-SYNT-NOTES'!B22="","",'1-TAB-SYNT-NOTES'!B22)</f>
        <v>Nom du Candidat 10</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430</v>
      </c>
      <c r="C26" s="1142" t="str">
        <f>+IF($F$4="","",$F$4)</f>
        <v>Nom du Candidat 10</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10</v>
      </c>
      <c r="C52" s="884" t="str">
        <f>+IF($F$4="","",$F$4)</f>
        <v>Nom du Candidat 10</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34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308"/>
      <c r="S107" s="492"/>
      <c r="T107" s="309"/>
      <c r="U107" s="310"/>
      <c r="V107" s="311"/>
      <c r="W107" s="490"/>
      <c r="X107" s="312"/>
      <c r="Y107" s="310"/>
      <c r="Z107" s="490"/>
      <c r="AA107" s="311"/>
      <c r="AB107" s="312"/>
      <c r="AC107" s="313"/>
      <c r="AD107" s="491"/>
      <c r="AE107" s="314"/>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10</v>
      </c>
      <c r="C122" s="884" t="str">
        <f>+IF($F$4="","",$F$4)</f>
        <v>Nom du Candidat 10</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10</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fc1vG2cQ+Juyn2SPu580Imjo9gx8u/dYsoNdV1xxjv3jzVztTPUWTGnaCoc92Fkjni9Pk4d0d+n5Fy19JIOdcw==" saltValue="xz4Kn93osnq4ClEtCmmZLg=="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194" priority="34" operator="containsText" text="x">
      <formula>NOT(ISERROR(SEARCH("x",M125)))</formula>
    </cfRule>
  </conditionalFormatting>
  <conditionalFormatting sqref="M151:X153 AC151:AJ153 Y152:AB153 M154:AJ155">
    <cfRule type="containsText" dxfId="193" priority="25" operator="containsText" text="x">
      <formula>NOT(ISERROR(SEARCH("x",M151)))</formula>
    </cfRule>
  </conditionalFormatting>
  <conditionalFormatting sqref="M29:AF39">
    <cfRule type="containsText" dxfId="192" priority="344" operator="containsText" text="x">
      <formula>NOT(ISERROR(SEARCH("x",M29)))</formula>
    </cfRule>
  </conditionalFormatting>
  <conditionalFormatting sqref="M55:AF58 M60:AF62 M65:AF67">
    <cfRule type="containsText" dxfId="191" priority="59" operator="containsText" text="x">
      <formula>NOT(ISERROR(SEARCH("x",M55)))</formula>
    </cfRule>
  </conditionalFormatting>
  <conditionalFormatting sqref="M69:AF72 M75:AF77 M79:AF81 M84:AF86 M97:AF99 M101:AF103">
    <cfRule type="containsText" dxfId="190" priority="58" operator="containsText" text="x">
      <formula>NOT(ISERROR(SEARCH("x",M69)))</formula>
    </cfRule>
  </conditionalFormatting>
  <conditionalFormatting sqref="M88:AF90">
    <cfRule type="containsText" dxfId="189" priority="50" operator="containsText" text="x">
      <formula>NOT(ISERROR(SEARCH("x",M88)))</formula>
    </cfRule>
  </conditionalFormatting>
  <conditionalFormatting sqref="M92:AF94">
    <cfRule type="containsText" dxfId="188" priority="51" operator="containsText" text="x">
      <formula>NOT(ISERROR(SEARCH("x",M92)))</formula>
    </cfRule>
  </conditionalFormatting>
  <conditionalFormatting sqref="M106:AF108">
    <cfRule type="containsText" dxfId="187" priority="57" operator="containsText" text="x">
      <formula>NOT(ISERROR(SEARCH("x",M106)))</formula>
    </cfRule>
  </conditionalFormatting>
  <conditionalFormatting sqref="M129:AJ131 M134:AJ136 M138:AJ140 M142:AJ144 M146:AJ148 M157:AJ159 M162:AJ164 M196:AJ199">
    <cfRule type="containsText" dxfId="186" priority="33" operator="containsText" text="x">
      <formula>NOT(ISERROR(SEARCH("x",M129)))</formula>
    </cfRule>
  </conditionalFormatting>
  <conditionalFormatting sqref="M166:AJ168">
    <cfRule type="containsText" dxfId="185" priority="26" operator="containsText" text="x">
      <formula>NOT(ISERROR(SEARCH("x",M166)))</formula>
    </cfRule>
  </conditionalFormatting>
  <conditionalFormatting sqref="M170:AJ172 M191:AJ193">
    <cfRule type="containsText" dxfId="184" priority="23" operator="containsText" text="x">
      <formula>NOT(ISERROR(SEARCH("x",M170)))</formula>
    </cfRule>
  </conditionalFormatting>
  <conditionalFormatting sqref="M175:AJ177">
    <cfRule type="containsText" dxfId="183" priority="22" operator="containsText" text="x">
      <formula>NOT(ISERROR(SEARCH("x",M175)))</formula>
    </cfRule>
  </conditionalFormatting>
  <conditionalFormatting sqref="M179:AJ181 M183:AJ185 M187:AJ189">
    <cfRule type="containsText" dxfId="182" priority="21" operator="containsText" text="x">
      <formula>NOT(ISERROR(SEARCH("x",M179)))</formula>
    </cfRule>
  </conditionalFormatting>
  <conditionalFormatting sqref="Y125:AC125">
    <cfRule type="containsText" dxfId="181" priority="32" operator="containsText" text="x">
      <formula>NOT(ISERROR(SEARCH("x",Y125)))</formula>
    </cfRule>
  </conditionalFormatting>
  <conditionalFormatting sqref="Y151:AC151">
    <cfRule type="containsText" dxfId="180" priority="24" operator="containsText" text="x">
      <formula>NOT(ISERROR(SEARCH("x",Y151)))</formula>
    </cfRule>
  </conditionalFormatting>
  <conditionalFormatting sqref="AG29:AJ39">
    <cfRule type="containsText" dxfId="179" priority="343" operator="containsText" text="EXCELLENT">
      <formula>NOT(ISERROR(SEARCH("EXCELLENT",AG29)))</formula>
    </cfRule>
    <cfRule type="containsText" dxfId="178" priority="342" operator="containsText" text="INSUFFISANT">
      <formula>NOT(ISERROR(SEARCH("INSUFFISANT",AG29)))</formula>
    </cfRule>
    <cfRule type="containsText" dxfId="177" priority="341" operator="containsText" text="FRAGILE">
      <formula>NOT(ISERROR(SEARCH("FRAGILE",AG29)))</formula>
    </cfRule>
    <cfRule type="containsText" dxfId="176" priority="340" operator="containsText" text="SATISFAISANT">
      <formula>NOT(ISERROR(SEARCH("SATISFAISANT",AG29)))</formula>
    </cfRule>
    <cfRule type="containsErrors" dxfId="175" priority="339">
      <formula>ISERROR(AG29)</formula>
    </cfRule>
  </conditionalFormatting>
  <conditionalFormatting sqref="AG54:AJ62">
    <cfRule type="containsErrors" dxfId="174" priority="1">
      <formula>ISERROR(AG54)</formula>
    </cfRule>
    <cfRule type="cellIs" dxfId="173" priority="4" operator="equal">
      <formula>"4-BIEN MAITRISÉE"</formula>
    </cfRule>
    <cfRule type="cellIs" dxfId="172" priority="3" operator="equal">
      <formula>"1-NON MAITRISÉE"</formula>
    </cfRule>
    <cfRule type="containsText" dxfId="171" priority="5" operator="containsText" text="3-MAITRISÉE">
      <formula>NOT(ISERROR(SEARCH("3-MAITRISÉE",AG54)))</formula>
    </cfRule>
    <cfRule type="cellIs" dxfId="170" priority="2" operator="equal">
      <formula>"2-INSUF MAITRISÉE"</formula>
    </cfRule>
  </conditionalFormatting>
  <conditionalFormatting sqref="AG64:AJ72 AG74:AJ81">
    <cfRule type="cellIs" dxfId="169" priority="55" operator="equal">
      <formula>"4-BIEN MAITRISÉE"</formula>
    </cfRule>
    <cfRule type="containsText" dxfId="168" priority="56" operator="containsText" text="3-MAITRISÉE">
      <formula>NOT(ISERROR(SEARCH("3-MAITRISÉE",AG64)))</formula>
    </cfRule>
    <cfRule type="cellIs" dxfId="167" priority="54" operator="equal">
      <formula>"1-NON MAITRISÉE"</formula>
    </cfRule>
    <cfRule type="cellIs" dxfId="166" priority="53" operator="equal">
      <formula>"2-INSUF MAITRISÉE"</formula>
    </cfRule>
    <cfRule type="containsErrors" dxfId="165" priority="52">
      <formula>ISERROR(AG64)</formula>
    </cfRule>
  </conditionalFormatting>
  <conditionalFormatting sqref="AG83:AJ94">
    <cfRule type="containsText" dxfId="164" priority="49" operator="containsText" text="3-MAITRISÉE">
      <formula>NOT(ISERROR(SEARCH("3-MAITRISÉE",AG83)))</formula>
    </cfRule>
    <cfRule type="cellIs" dxfId="163" priority="48" operator="equal">
      <formula>"4-BIEN MAITRISÉE"</formula>
    </cfRule>
    <cfRule type="cellIs" dxfId="162" priority="47" operator="equal">
      <formula>"1-NON MAITRISÉE"</formula>
    </cfRule>
    <cfRule type="cellIs" dxfId="161" priority="46" operator="equal">
      <formula>"2-INSUF MAITRISÉE"</formula>
    </cfRule>
    <cfRule type="containsErrors" dxfId="160" priority="45">
      <formula>ISERROR(AG83)</formula>
    </cfRule>
  </conditionalFormatting>
  <conditionalFormatting sqref="AG96:AJ103">
    <cfRule type="cellIs" dxfId="159" priority="41" operator="equal">
      <formula>"2-INSUF MAITRISÉE"</formula>
    </cfRule>
    <cfRule type="cellIs" dxfId="158" priority="43" operator="equal">
      <formula>"4-BIEN MAITRISÉE"</formula>
    </cfRule>
    <cfRule type="containsText" dxfId="157" priority="44" operator="containsText" text="3-MAITRISÉE">
      <formula>NOT(ISERROR(SEARCH("3-MAITRISÉE",AG96)))</formula>
    </cfRule>
    <cfRule type="cellIs" dxfId="156" priority="42" operator="equal">
      <formula>"1-NON MAITRISÉE"</formula>
    </cfRule>
    <cfRule type="containsErrors" dxfId="155" priority="40">
      <formula>ISERROR(AG96)</formula>
    </cfRule>
  </conditionalFormatting>
  <conditionalFormatting sqref="AG105:AJ108">
    <cfRule type="cellIs" dxfId="154" priority="38" operator="equal">
      <formula>"4-BIEN MAITRISÉE"</formula>
    </cfRule>
    <cfRule type="cellIs" dxfId="153" priority="37" operator="equal">
      <formula>"1-NON MAITRISÉE"</formula>
    </cfRule>
    <cfRule type="cellIs" dxfId="152" priority="36" operator="equal">
      <formula>"2-INSUF MAITRISÉE"</formula>
    </cfRule>
    <cfRule type="containsErrors" dxfId="151" priority="35">
      <formula>ISERROR(AG105)</formula>
    </cfRule>
    <cfRule type="containsText" dxfId="150" priority="39" operator="containsText" text="3-MAITRISÉE">
      <formula>NOT(ISERROR(SEARCH("3-MAITRISÉE",AG105)))</formula>
    </cfRule>
  </conditionalFormatting>
  <conditionalFormatting sqref="AK124:AR131 AK133:AR148 AK150:AR159">
    <cfRule type="containsText" dxfId="149" priority="31" operator="containsText" text="3-MAITRISÉE">
      <formula>NOT(ISERROR(SEARCH("3-MAITRISÉE",AK124)))</formula>
    </cfRule>
    <cfRule type="cellIs" dxfId="148" priority="30" operator="equal">
      <formula>"4-BIEN MAITRISÉE"</formula>
    </cfRule>
    <cfRule type="cellIs" dxfId="147" priority="29" operator="equal">
      <formula>"1-NON MAITRISÉE"</formula>
    </cfRule>
    <cfRule type="cellIs" dxfId="146" priority="28" operator="equal">
      <formula>"2-INSUF MAITRISÉE"</formula>
    </cfRule>
    <cfRule type="containsErrors" dxfId="145" priority="27">
      <formula>ISERROR(AK124)</formula>
    </cfRule>
  </conditionalFormatting>
  <conditionalFormatting sqref="AK161:AR172">
    <cfRule type="containsText" dxfId="144" priority="20" operator="containsText" text="3-MAITRISÉE">
      <formula>NOT(ISERROR(SEARCH("3-MAITRISÉE",AK161)))</formula>
    </cfRule>
    <cfRule type="cellIs" dxfId="143" priority="19" operator="equal">
      <formula>"4-BIEN MAITRISÉE"</formula>
    </cfRule>
    <cfRule type="cellIs" dxfId="142" priority="18" operator="equal">
      <formula>"1-NON MAITRISÉE"</formula>
    </cfRule>
    <cfRule type="cellIs" dxfId="141" priority="17" operator="equal">
      <formula>"2-INSUF MAITRISÉE"</formula>
    </cfRule>
    <cfRule type="containsErrors" dxfId="140" priority="16">
      <formula>ISERROR(AK161)</formula>
    </cfRule>
  </conditionalFormatting>
  <conditionalFormatting sqref="AK174:AR193">
    <cfRule type="cellIs" dxfId="139" priority="14" operator="equal">
      <formula>"4-BIEN MAITRISÉE"</formula>
    </cfRule>
    <cfRule type="containsErrors" dxfId="138" priority="11">
      <formula>ISERROR(AK174)</formula>
    </cfRule>
    <cfRule type="cellIs" dxfId="137" priority="12" operator="equal">
      <formula>"2-INSUF MAITRISÉE"</formula>
    </cfRule>
    <cfRule type="cellIs" dxfId="136" priority="13" operator="equal">
      <formula>"1-NON MAITRISÉE"</formula>
    </cfRule>
    <cfRule type="containsText" dxfId="135" priority="15" operator="containsText" text="3-MAITRISÉE">
      <formula>NOT(ISERROR(SEARCH("3-MAITRISÉE",AK174)))</formula>
    </cfRule>
  </conditionalFormatting>
  <conditionalFormatting sqref="AK195:AR203">
    <cfRule type="cellIs" dxfId="134" priority="9" operator="equal">
      <formula>"4-BIEN MAITRISÉE"</formula>
    </cfRule>
    <cfRule type="containsErrors" dxfId="133" priority="6">
      <formula>ISERROR(AK195)</formula>
    </cfRule>
    <cfRule type="cellIs" dxfId="132" priority="8" operator="equal">
      <formula>"1-NON MAITRISÉE"</formula>
    </cfRule>
    <cfRule type="cellIs" dxfId="131" priority="7" operator="equal">
      <formula>"2-INSUF MAITRISÉE"</formula>
    </cfRule>
    <cfRule type="containsText" dxfId="130" priority="10" operator="containsText" text="3-MAITRISÉE">
      <formula>NOT(ISERROR(SEARCH("3-MAITRISÉE",AK195)))</formula>
    </cfRule>
  </conditionalFormatting>
  <hyperlinks>
    <hyperlink ref="AE1:AI1" location="'1-TAB-SYNT-NOTES'!A1" display="Tableau de synthèse" xr:uid="{9FAAF3B8-AE50-3C4C-9279-A7AA0E948475}"/>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A2351215-5053-8948-A647-2D2A777491D8}">
          <x14:formula1>
            <xm:f>LISTES!$R$12:$R$47</xm:f>
          </x14:formula1>
          <xm:sqref>J6:O6 J10:O10 J14:O14</xm:sqref>
        </x14:dataValidation>
        <x14:dataValidation type="list" allowBlank="1" xr:uid="{F9D52A35-15EA-8D4C-8C98-8DA4502BC24A}">
          <x14:formula1>
            <xm:f>LISTES!$S$12:$S$47</xm:f>
          </x14:formula1>
          <xm:sqref>V6:Z6 V10:Z10 V14:Z14</xm:sqref>
        </x14:dataValidation>
        <x14:dataValidation type="list" allowBlank="1" showInputMessage="1" showErrorMessage="1" xr:uid="{42B3B391-83D8-224F-B6AB-3213E78C60C4}">
          <x14:formula1>
            <xm:f>'4-CIP'!$C$68:$C$73</xm:f>
          </x14:formula1>
          <xm:sqref>C108:L108</xm:sqref>
        </x14:dataValidation>
        <x14:dataValidation type="list" allowBlank="1" showInputMessage="1" showErrorMessage="1" xr:uid="{57E95C6A-50A1-9241-BAE8-1B4F64E4E98A}">
          <x14:formula1>
            <xm:f>'4-CIP'!$C$62:$C$67</xm:f>
          </x14:formula1>
          <xm:sqref>C103:L103</xm:sqref>
        </x14:dataValidation>
        <x14:dataValidation type="list" allowBlank="1" showInputMessage="1" showErrorMessage="1" xr:uid="{0DAC6B23-285C-1A43-8CF1-CAC7B32F4D70}">
          <x14:formula1>
            <xm:f>'4-CIP'!$C$56:$C$61</xm:f>
          </x14:formula1>
          <xm:sqref>C99:L99</xm:sqref>
        </x14:dataValidation>
        <x14:dataValidation type="list" allowBlank="1" showInputMessage="1" showErrorMessage="1" xr:uid="{628D395B-D263-2E46-B5B4-1E40736F3ADE}">
          <x14:formula1>
            <xm:f>'4-CIP'!$C$50:$C$55</xm:f>
          </x14:formula1>
          <xm:sqref>C94:L94</xm:sqref>
        </x14:dataValidation>
        <x14:dataValidation type="list" allowBlank="1" showInputMessage="1" showErrorMessage="1" xr:uid="{97309B31-83BD-B840-B81F-769C3D48BE23}">
          <x14:formula1>
            <xm:f>'4-CIP'!$C$44:$C$49</xm:f>
          </x14:formula1>
          <xm:sqref>C90:L90</xm:sqref>
        </x14:dataValidation>
        <x14:dataValidation type="list" allowBlank="1" showInputMessage="1" showErrorMessage="1" xr:uid="{1B7028BB-3571-1846-B184-E92B17579357}">
          <x14:formula1>
            <xm:f>'4-CIP'!$C$38:$C$43</xm:f>
          </x14:formula1>
          <xm:sqref>C86:L86</xm:sqref>
        </x14:dataValidation>
        <x14:dataValidation type="list" allowBlank="1" showInputMessage="1" showErrorMessage="1" xr:uid="{1D1A536D-0648-084D-9AAA-4A5875683CBA}">
          <x14:formula1>
            <xm:f>'4-CIP'!$C$32:$C$37</xm:f>
          </x14:formula1>
          <xm:sqref>C81:L81</xm:sqref>
        </x14:dataValidation>
        <x14:dataValidation type="list" allowBlank="1" showInputMessage="1" showErrorMessage="1" xr:uid="{A881178E-6BA3-4546-AD5B-CA8DF764D137}">
          <x14:formula1>
            <xm:f>'4-CIP'!$C$26:$C$31</xm:f>
          </x14:formula1>
          <xm:sqref>C77:L77</xm:sqref>
        </x14:dataValidation>
        <x14:dataValidation type="list" allowBlank="1" showInputMessage="1" showErrorMessage="1" xr:uid="{C11C1F33-E269-0842-8D95-4DB253DA5BE4}">
          <x14:formula1>
            <xm:f>'4-CIP'!$C$20:$C$25</xm:f>
          </x14:formula1>
          <xm:sqref>C72:L72</xm:sqref>
        </x14:dataValidation>
        <x14:dataValidation type="list" allowBlank="1" showInputMessage="1" showErrorMessage="1" xr:uid="{946F18EC-AF67-7D41-96D7-B2BBB258AA9A}">
          <x14:formula1>
            <xm:f>'4-CIP'!$C$14:$C$19</xm:f>
          </x14:formula1>
          <xm:sqref>C67:L67</xm:sqref>
        </x14:dataValidation>
        <x14:dataValidation type="list" allowBlank="1" showInputMessage="1" showErrorMessage="1" xr:uid="{3CE9FE45-0700-1341-9F19-D1B3B88658B4}">
          <x14:formula1>
            <xm:f>'4-CIP'!$C$8:$C$13</xm:f>
          </x14:formula1>
          <xm:sqref>C62:L62</xm:sqref>
        </x14:dataValidation>
        <x14:dataValidation type="list" allowBlank="1" showInputMessage="1" showErrorMessage="1" xr:uid="{22A93793-1499-9549-A43C-D9EF21D6241C}">
          <x14:formula1>
            <xm:f>'4-CIP'!$C$2:$C$7</xm:f>
          </x14:formula1>
          <xm:sqref>C58:L58</xm:sqref>
        </x14:dataValidation>
        <x14:dataValidation type="list" allowBlank="1" showInputMessage="1" showErrorMessage="1" xr:uid="{1441DECD-E4D3-CF41-B026-A16479EF72F5}">
          <x14:formula1>
            <xm:f>'4-CIP'!$C$175:$C$180</xm:f>
          </x14:formula1>
          <xm:sqref>C203:L203</xm:sqref>
        </x14:dataValidation>
        <x14:dataValidation type="list" allowBlank="1" showInputMessage="1" showErrorMessage="1" xr:uid="{35F77C96-60AE-9D42-8908-6AD592BB0DAC}">
          <x14:formula1>
            <xm:f>'4-CIP'!$C$169:$C$174</xm:f>
          </x14:formula1>
          <xm:sqref>C199:L199</xm:sqref>
        </x14:dataValidation>
        <x14:dataValidation type="list" allowBlank="1" showInputMessage="1" showErrorMessage="1" xr:uid="{42D76813-F507-C248-9878-DC04D4F146EB}">
          <x14:formula1>
            <xm:f>'4-CIP'!$C$163:$C$168</xm:f>
          </x14:formula1>
          <xm:sqref>C193:L193</xm:sqref>
        </x14:dataValidation>
        <x14:dataValidation type="list" allowBlank="1" showInputMessage="1" showErrorMessage="1" xr:uid="{77CFBEB9-89F4-B148-A9B7-F1ED7C745239}">
          <x14:formula1>
            <xm:f>'4-CIP'!$C$157:$C$162</xm:f>
          </x14:formula1>
          <xm:sqref>C189:L189</xm:sqref>
        </x14:dataValidation>
        <x14:dataValidation type="list" allowBlank="1" showInputMessage="1" showErrorMessage="1" xr:uid="{C3498CE3-2249-2D49-BB3A-C2FD6AE61060}">
          <x14:formula1>
            <xm:f>'4-CIP'!$C$151:$C$156</xm:f>
          </x14:formula1>
          <xm:sqref>C185:L185</xm:sqref>
        </x14:dataValidation>
        <x14:dataValidation type="list" allowBlank="1" showInputMessage="1" showErrorMessage="1" xr:uid="{F73CA000-C69B-D445-8E99-33A341043E17}">
          <x14:formula1>
            <xm:f>'4-CIP'!$C$145:$C$150</xm:f>
          </x14:formula1>
          <xm:sqref>C181:L181</xm:sqref>
        </x14:dataValidation>
        <x14:dataValidation type="list" allowBlank="1" showInputMessage="1" showErrorMessage="1" xr:uid="{1696E1A2-7286-624C-B7B5-D8574A523CB6}">
          <x14:formula1>
            <xm:f>'4-CIP'!$C$139:$C$144</xm:f>
          </x14:formula1>
          <xm:sqref>C177:L177</xm:sqref>
        </x14:dataValidation>
        <x14:dataValidation type="list" allowBlank="1" showInputMessage="1" showErrorMessage="1" xr:uid="{07A3931B-ECFC-494C-9748-348C63541493}">
          <x14:formula1>
            <xm:f>'4-CIP'!$C$133:$C$138</xm:f>
          </x14:formula1>
          <xm:sqref>C172:L172</xm:sqref>
        </x14:dataValidation>
        <x14:dataValidation type="list" allowBlank="1" showInputMessage="1" showErrorMessage="1" xr:uid="{97867BBF-6520-3C42-BD69-410583F4EBF6}">
          <x14:formula1>
            <xm:f>'4-CIP'!$C$127:$C$132</xm:f>
          </x14:formula1>
          <xm:sqref>C168:L168</xm:sqref>
        </x14:dataValidation>
        <x14:dataValidation type="list" allowBlank="1" showInputMessage="1" showErrorMessage="1" xr:uid="{791F900F-3BA5-794F-8F68-8910E1C7344C}">
          <x14:formula1>
            <xm:f>'4-CIP'!$C$121:$C$126</xm:f>
          </x14:formula1>
          <xm:sqref>C164:L164</xm:sqref>
        </x14:dataValidation>
        <x14:dataValidation type="list" allowBlank="1" showInputMessage="1" showErrorMessage="1" xr:uid="{C2614D67-8BE4-E54A-A899-3F08E6C285AC}">
          <x14:formula1>
            <xm:f>'4-CIP'!$C$115:$C$120</xm:f>
          </x14:formula1>
          <xm:sqref>C159:L159</xm:sqref>
        </x14:dataValidation>
        <x14:dataValidation type="list" allowBlank="1" showInputMessage="1" showErrorMessage="1" xr:uid="{91F2409D-AAF4-464A-BD99-701F73ECFC76}">
          <x14:formula1>
            <xm:f>'4-CIP'!$C$109:$C$114</xm:f>
          </x14:formula1>
          <xm:sqref>C155:L155</xm:sqref>
        </x14:dataValidation>
        <x14:dataValidation type="list" allowBlank="1" showInputMessage="1" showErrorMessage="1" xr:uid="{329D43C5-1391-CC44-B8C7-4A16EE74668F}">
          <x14:formula1>
            <xm:f>'4-CIP'!$C$103:$C$108</xm:f>
          </x14:formula1>
          <xm:sqref>C148:L148</xm:sqref>
        </x14:dataValidation>
        <x14:dataValidation type="list" allowBlank="1" showInputMessage="1" showErrorMessage="1" xr:uid="{505A5950-D3D5-3841-B60C-78A588B55B46}">
          <x14:formula1>
            <xm:f>'4-CIP'!$C$97:$C$102</xm:f>
          </x14:formula1>
          <xm:sqref>C144:L144</xm:sqref>
        </x14:dataValidation>
        <x14:dataValidation type="list" allowBlank="1" showInputMessage="1" showErrorMessage="1" xr:uid="{BCDEAD55-4318-4649-9328-967E933DDD5B}">
          <x14:formula1>
            <xm:f>'4-CIP'!$C$92:$C$96</xm:f>
          </x14:formula1>
          <xm:sqref>C140:L140</xm:sqref>
        </x14:dataValidation>
        <x14:dataValidation type="list" allowBlank="1" showInputMessage="1" showErrorMessage="1" xr:uid="{6A481D90-7FE1-8F45-B091-B20EFCEDD863}">
          <x14:formula1>
            <xm:f>'4-CIP'!$C$86:$C$91</xm:f>
          </x14:formula1>
          <xm:sqref>C136:L136</xm:sqref>
        </x14:dataValidation>
        <x14:dataValidation type="list" allowBlank="1" showInputMessage="1" showErrorMessage="1" xr:uid="{4596D433-2527-A64F-9FA1-E3C8E0FDF8CA}">
          <x14:formula1>
            <xm:f>'4-CIP'!$C$80:$C$85</xm:f>
          </x14:formula1>
          <xm:sqref>C131:L131</xm:sqref>
        </x14:dataValidation>
        <x14:dataValidation type="list" allowBlank="1" showInputMessage="1" showErrorMessage="1" xr:uid="{4A4DE5A5-EEDF-9646-9D31-66DEB682AD13}">
          <x14:formula1>
            <xm:f>'4-CIP'!$C$74:$C$79</xm:f>
          </x14:formula1>
          <xm:sqref>C127:L127</xm:sqref>
        </x14:dataValidation>
        <x14:dataValidation type="list" allowBlank="1" xr:uid="{A075E648-3337-F04E-B297-066C91A7AFD9}">
          <x14:formula1>
            <xm:f>LISTES!$Q$6:$Q$47</xm:f>
          </x14:formula1>
          <xm:sqref>U7:AJ7 U11:AJ11 U15:AJ15</xm:sqref>
        </x14:dataValidation>
        <x14:dataValidation type="list" allowBlank="1" xr:uid="{DEFA31D1-9F9E-2B4F-A1FD-38B8C8344341}">
          <x14:formula1>
            <xm:f>LISTES!$P$12:$P$47</xm:f>
          </x14:formula1>
          <xm:sqref>U8:AJ8 U12:AJ12 U16:AJ16</xm:sqref>
        </x14:dataValidation>
        <x14:dataValidation type="list" allowBlank="1" xr:uid="{AA9F3D45-19C3-7444-8CAC-6E29AC9D278F}">
          <x14:formula1>
            <xm:f>LISTES!$B$60:$B$70</xm:f>
          </x14:formula1>
          <xm:sqref>C10:F10 C6:F6 C14:F14</xm:sqref>
        </x14:dataValidation>
        <x14:dataValidation type="list" allowBlank="1" xr:uid="{0C498D4E-E24B-AD4B-8E0B-FE409DFA91DC}">
          <x14:formula1>
            <xm:f>LISTES!$B$6:$B$31</xm:f>
          </x14:formula1>
          <xm:sqref>B29:D39</xm:sqref>
        </x14:dataValidation>
        <x14:dataValidation type="list" allowBlank="1" xr:uid="{1DD7C6AE-8473-C447-A177-2BEA066235AD}">
          <x14:formula1>
            <xm:f>LISTES!$O$12:$O$47</xm:f>
          </x14:formula1>
          <xm:sqref>D7:F8 D11:F12 D15:F16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92D050"/>
    <pageSetUpPr fitToPage="1"/>
  </sheetPr>
  <dimension ref="A1:BN297"/>
  <sheetViews>
    <sheetView showGridLines="0" topLeftCell="B1"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IF('1-TAB-SYNT-NOTES'!B23="","",'1-TAB-SYNT-NOTES'!B23)</f>
        <v>Nom du Candidat 11</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18</v>
      </c>
      <c r="C26" s="1142" t="str">
        <f>+IF($F$4="","",$F$4)</f>
        <v>Nom du Candidat 11</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11</v>
      </c>
      <c r="C52" s="884" t="str">
        <f>+IF($F$4="","",$F$4)</f>
        <v>Nom du Candidat 11</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495"/>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308"/>
      <c r="O107" s="492"/>
      <c r="P107" s="309"/>
      <c r="Q107" s="307"/>
      <c r="R107" s="308"/>
      <c r="S107" s="492"/>
      <c r="T107" s="309"/>
      <c r="U107" s="310"/>
      <c r="V107" s="311"/>
      <c r="W107" s="490"/>
      <c r="X107" s="312"/>
      <c r="Y107" s="310"/>
      <c r="Z107" s="311"/>
      <c r="AA107" s="490"/>
      <c r="AB107" s="312"/>
      <c r="AC107" s="313"/>
      <c r="AD107" s="491"/>
      <c r="AE107" s="314"/>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11</v>
      </c>
      <c r="C122" s="884" t="str">
        <f>+IF($F$4="","",$F$4)</f>
        <v>Nom du Candidat 11</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11</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3BGXQUb53l3W0Q6FDdMG4h769+cPAd0tt3IlJSBhr4yUi+mA+6hYMghAY2IZ/+cpPq43whg9W/cy+z5Jvydo/w==" saltValue="toC/Ph7V0pM7bVz3woncJw=="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129" priority="34" operator="containsText" text="x">
      <formula>NOT(ISERROR(SEARCH("x",M125)))</formula>
    </cfRule>
  </conditionalFormatting>
  <conditionalFormatting sqref="M151:X153 AC151:AJ153 Y152:AB153 M154:AJ155">
    <cfRule type="containsText" dxfId="128" priority="25" operator="containsText" text="x">
      <formula>NOT(ISERROR(SEARCH("x",M151)))</formula>
    </cfRule>
  </conditionalFormatting>
  <conditionalFormatting sqref="M29:AF39">
    <cfRule type="containsText" dxfId="127" priority="344" operator="containsText" text="x">
      <formula>NOT(ISERROR(SEARCH("x",M29)))</formula>
    </cfRule>
  </conditionalFormatting>
  <conditionalFormatting sqref="M55:AF58 M60:AF62 M65:AF67">
    <cfRule type="containsText" dxfId="126" priority="59" operator="containsText" text="x">
      <formula>NOT(ISERROR(SEARCH("x",M55)))</formula>
    </cfRule>
  </conditionalFormatting>
  <conditionalFormatting sqref="M69:AF72 M75:AF77 M79:AF81 M84:AF86 M97:AF99 M101:AF103">
    <cfRule type="containsText" dxfId="125" priority="58" operator="containsText" text="x">
      <formula>NOT(ISERROR(SEARCH("x",M69)))</formula>
    </cfRule>
  </conditionalFormatting>
  <conditionalFormatting sqref="M88:AF90">
    <cfRule type="containsText" dxfId="124" priority="50" operator="containsText" text="x">
      <formula>NOT(ISERROR(SEARCH("x",M88)))</formula>
    </cfRule>
  </conditionalFormatting>
  <conditionalFormatting sqref="M92:AF94">
    <cfRule type="containsText" dxfId="123" priority="51" operator="containsText" text="x">
      <formula>NOT(ISERROR(SEARCH("x",M92)))</formula>
    </cfRule>
  </conditionalFormatting>
  <conditionalFormatting sqref="M106:AF108">
    <cfRule type="containsText" dxfId="122" priority="57" operator="containsText" text="x">
      <formula>NOT(ISERROR(SEARCH("x",M106)))</formula>
    </cfRule>
  </conditionalFormatting>
  <conditionalFormatting sqref="M129:AJ131 M134:AJ136 M138:AJ140 M142:AJ144 M146:AJ148 M157:AJ159 M162:AJ164 M196:AJ199">
    <cfRule type="containsText" dxfId="121" priority="33" operator="containsText" text="x">
      <formula>NOT(ISERROR(SEARCH("x",M129)))</formula>
    </cfRule>
  </conditionalFormatting>
  <conditionalFormatting sqref="M166:AJ168">
    <cfRule type="containsText" dxfId="120" priority="26" operator="containsText" text="x">
      <formula>NOT(ISERROR(SEARCH("x",M166)))</formula>
    </cfRule>
  </conditionalFormatting>
  <conditionalFormatting sqref="M170:AJ172 M191:AJ193">
    <cfRule type="containsText" dxfId="119" priority="23" operator="containsText" text="x">
      <formula>NOT(ISERROR(SEARCH("x",M170)))</formula>
    </cfRule>
  </conditionalFormatting>
  <conditionalFormatting sqref="M175:AJ177">
    <cfRule type="containsText" dxfId="118" priority="22" operator="containsText" text="x">
      <formula>NOT(ISERROR(SEARCH("x",M175)))</formula>
    </cfRule>
  </conditionalFormatting>
  <conditionalFormatting sqref="M179:AJ181 M183:AJ185 M187:AJ189">
    <cfRule type="containsText" dxfId="117" priority="21" operator="containsText" text="x">
      <formula>NOT(ISERROR(SEARCH("x",M179)))</formula>
    </cfRule>
  </conditionalFormatting>
  <conditionalFormatting sqref="Y125:AC125">
    <cfRule type="containsText" dxfId="116" priority="32" operator="containsText" text="x">
      <formula>NOT(ISERROR(SEARCH("x",Y125)))</formula>
    </cfRule>
  </conditionalFormatting>
  <conditionalFormatting sqref="Y151:AC151">
    <cfRule type="containsText" dxfId="115" priority="24" operator="containsText" text="x">
      <formula>NOT(ISERROR(SEARCH("x",Y151)))</formula>
    </cfRule>
  </conditionalFormatting>
  <conditionalFormatting sqref="AG29:AJ39">
    <cfRule type="containsText" dxfId="114" priority="343" operator="containsText" text="EXCELLENT">
      <formula>NOT(ISERROR(SEARCH("EXCELLENT",AG29)))</formula>
    </cfRule>
    <cfRule type="containsText" dxfId="113" priority="342" operator="containsText" text="INSUFFISANT">
      <formula>NOT(ISERROR(SEARCH("INSUFFISANT",AG29)))</formula>
    </cfRule>
    <cfRule type="containsText" dxfId="112" priority="341" operator="containsText" text="FRAGILE">
      <formula>NOT(ISERROR(SEARCH("FRAGILE",AG29)))</formula>
    </cfRule>
    <cfRule type="containsText" dxfId="111" priority="340" operator="containsText" text="SATISFAISANT">
      <formula>NOT(ISERROR(SEARCH("SATISFAISANT",AG29)))</formula>
    </cfRule>
    <cfRule type="containsErrors" dxfId="110" priority="339">
      <formula>ISERROR(AG29)</formula>
    </cfRule>
  </conditionalFormatting>
  <conditionalFormatting sqref="AG54:AJ62">
    <cfRule type="containsErrors" dxfId="109" priority="1">
      <formula>ISERROR(AG54)</formula>
    </cfRule>
    <cfRule type="cellIs" dxfId="108" priority="4" operator="equal">
      <formula>"4-BIEN MAITRISÉE"</formula>
    </cfRule>
    <cfRule type="cellIs" dxfId="107" priority="3" operator="equal">
      <formula>"1-NON MAITRISÉE"</formula>
    </cfRule>
    <cfRule type="containsText" dxfId="106" priority="5" operator="containsText" text="3-MAITRISÉE">
      <formula>NOT(ISERROR(SEARCH("3-MAITRISÉE",AG54)))</formula>
    </cfRule>
    <cfRule type="cellIs" dxfId="105" priority="2" operator="equal">
      <formula>"2-INSUF MAITRISÉE"</formula>
    </cfRule>
  </conditionalFormatting>
  <conditionalFormatting sqref="AG64:AJ72 AG74:AJ81">
    <cfRule type="cellIs" dxfId="104" priority="55" operator="equal">
      <formula>"4-BIEN MAITRISÉE"</formula>
    </cfRule>
    <cfRule type="containsText" dxfId="103" priority="56" operator="containsText" text="3-MAITRISÉE">
      <formula>NOT(ISERROR(SEARCH("3-MAITRISÉE",AG64)))</formula>
    </cfRule>
    <cfRule type="cellIs" dxfId="102" priority="54" operator="equal">
      <formula>"1-NON MAITRISÉE"</formula>
    </cfRule>
    <cfRule type="cellIs" dxfId="101" priority="53" operator="equal">
      <formula>"2-INSUF MAITRISÉE"</formula>
    </cfRule>
    <cfRule type="containsErrors" dxfId="100" priority="52">
      <formula>ISERROR(AG64)</formula>
    </cfRule>
  </conditionalFormatting>
  <conditionalFormatting sqref="AG83:AJ94">
    <cfRule type="containsText" dxfId="99" priority="49" operator="containsText" text="3-MAITRISÉE">
      <formula>NOT(ISERROR(SEARCH("3-MAITRISÉE",AG83)))</formula>
    </cfRule>
    <cfRule type="cellIs" dxfId="98" priority="48" operator="equal">
      <formula>"4-BIEN MAITRISÉE"</formula>
    </cfRule>
    <cfRule type="cellIs" dxfId="97" priority="47" operator="equal">
      <formula>"1-NON MAITRISÉE"</formula>
    </cfRule>
    <cfRule type="cellIs" dxfId="96" priority="46" operator="equal">
      <formula>"2-INSUF MAITRISÉE"</formula>
    </cfRule>
    <cfRule type="containsErrors" dxfId="95" priority="45">
      <formula>ISERROR(AG83)</formula>
    </cfRule>
  </conditionalFormatting>
  <conditionalFormatting sqref="AG96:AJ103">
    <cfRule type="cellIs" dxfId="94" priority="41" operator="equal">
      <formula>"2-INSUF MAITRISÉE"</formula>
    </cfRule>
    <cfRule type="cellIs" dxfId="93" priority="43" operator="equal">
      <formula>"4-BIEN MAITRISÉE"</formula>
    </cfRule>
    <cfRule type="containsText" dxfId="92" priority="44" operator="containsText" text="3-MAITRISÉE">
      <formula>NOT(ISERROR(SEARCH("3-MAITRISÉE",AG96)))</formula>
    </cfRule>
    <cfRule type="cellIs" dxfId="91" priority="42" operator="equal">
      <formula>"1-NON MAITRISÉE"</formula>
    </cfRule>
    <cfRule type="containsErrors" dxfId="90" priority="40">
      <formula>ISERROR(AG96)</formula>
    </cfRule>
  </conditionalFormatting>
  <conditionalFormatting sqref="AG105:AJ108">
    <cfRule type="cellIs" dxfId="89" priority="38" operator="equal">
      <formula>"4-BIEN MAITRISÉE"</formula>
    </cfRule>
    <cfRule type="cellIs" dxfId="88" priority="37" operator="equal">
      <formula>"1-NON MAITRISÉE"</formula>
    </cfRule>
    <cfRule type="cellIs" dxfId="87" priority="36" operator="equal">
      <formula>"2-INSUF MAITRISÉE"</formula>
    </cfRule>
    <cfRule type="containsErrors" dxfId="86" priority="35">
      <formula>ISERROR(AG105)</formula>
    </cfRule>
    <cfRule type="containsText" dxfId="85" priority="39" operator="containsText" text="3-MAITRISÉE">
      <formula>NOT(ISERROR(SEARCH("3-MAITRISÉE",AG105)))</formula>
    </cfRule>
  </conditionalFormatting>
  <conditionalFormatting sqref="AK124:AR131 AK133:AR148 AK150:AR159">
    <cfRule type="containsText" dxfId="84" priority="31" operator="containsText" text="3-MAITRISÉE">
      <formula>NOT(ISERROR(SEARCH("3-MAITRISÉE",AK124)))</formula>
    </cfRule>
    <cfRule type="cellIs" dxfId="83" priority="30" operator="equal">
      <formula>"4-BIEN MAITRISÉE"</formula>
    </cfRule>
    <cfRule type="cellIs" dxfId="82" priority="29" operator="equal">
      <formula>"1-NON MAITRISÉE"</formula>
    </cfRule>
    <cfRule type="cellIs" dxfId="81" priority="28" operator="equal">
      <formula>"2-INSUF MAITRISÉE"</formula>
    </cfRule>
    <cfRule type="containsErrors" dxfId="80" priority="27">
      <formula>ISERROR(AK124)</formula>
    </cfRule>
  </conditionalFormatting>
  <conditionalFormatting sqref="AK161:AR172">
    <cfRule type="containsText" dxfId="79" priority="20" operator="containsText" text="3-MAITRISÉE">
      <formula>NOT(ISERROR(SEARCH("3-MAITRISÉE",AK161)))</formula>
    </cfRule>
    <cfRule type="cellIs" dxfId="78" priority="19" operator="equal">
      <formula>"4-BIEN MAITRISÉE"</formula>
    </cfRule>
    <cfRule type="cellIs" dxfId="77" priority="18" operator="equal">
      <formula>"1-NON MAITRISÉE"</formula>
    </cfRule>
    <cfRule type="cellIs" dxfId="76" priority="17" operator="equal">
      <formula>"2-INSUF MAITRISÉE"</formula>
    </cfRule>
    <cfRule type="containsErrors" dxfId="75" priority="16">
      <formula>ISERROR(AK161)</formula>
    </cfRule>
  </conditionalFormatting>
  <conditionalFormatting sqref="AK174:AR193">
    <cfRule type="cellIs" dxfId="74" priority="14" operator="equal">
      <formula>"4-BIEN MAITRISÉE"</formula>
    </cfRule>
    <cfRule type="containsErrors" dxfId="73" priority="11">
      <formula>ISERROR(AK174)</formula>
    </cfRule>
    <cfRule type="cellIs" dxfId="72" priority="12" operator="equal">
      <formula>"2-INSUF MAITRISÉE"</formula>
    </cfRule>
    <cfRule type="cellIs" dxfId="71" priority="13" operator="equal">
      <formula>"1-NON MAITRISÉE"</formula>
    </cfRule>
    <cfRule type="containsText" dxfId="70" priority="15" operator="containsText" text="3-MAITRISÉE">
      <formula>NOT(ISERROR(SEARCH("3-MAITRISÉE",AK174)))</formula>
    </cfRule>
  </conditionalFormatting>
  <conditionalFormatting sqref="AK195:AR203">
    <cfRule type="cellIs" dxfId="69" priority="9" operator="equal">
      <formula>"4-BIEN MAITRISÉE"</formula>
    </cfRule>
    <cfRule type="containsErrors" dxfId="68" priority="6">
      <formula>ISERROR(AK195)</formula>
    </cfRule>
    <cfRule type="cellIs" dxfId="67" priority="8" operator="equal">
      <formula>"1-NON MAITRISÉE"</formula>
    </cfRule>
    <cfRule type="cellIs" dxfId="66" priority="7" operator="equal">
      <formula>"2-INSUF MAITRISÉE"</formula>
    </cfRule>
    <cfRule type="containsText" dxfId="65" priority="10" operator="containsText" text="3-MAITRISÉE">
      <formula>NOT(ISERROR(SEARCH("3-MAITRISÉE",AK195)))</formula>
    </cfRule>
  </conditionalFormatting>
  <hyperlinks>
    <hyperlink ref="AE1:AI1" location="'1-TAB-SYNT-NOTES'!A1" display="Tableau de synthèse" xr:uid="{8078D80F-2094-5344-BA9A-A148E432CFC1}"/>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923353F8-6FC9-FD44-A3F1-C1335B19A788}">
          <x14:formula1>
            <xm:f>LISTES!$R$12:$R$47</xm:f>
          </x14:formula1>
          <xm:sqref>J6:O6 J10:O10 J14:O14</xm:sqref>
        </x14:dataValidation>
        <x14:dataValidation type="list" allowBlank="1" xr:uid="{119425BE-1743-BB42-BC30-B925F31FEE59}">
          <x14:formula1>
            <xm:f>LISTES!$S$12:$S$47</xm:f>
          </x14:formula1>
          <xm:sqref>V6:Z6 V10:Z10 V14:Z14</xm:sqref>
        </x14:dataValidation>
        <x14:dataValidation type="list" allowBlank="1" showInputMessage="1" showErrorMessage="1" xr:uid="{A1525080-8598-8B48-A593-6DAF5ADAC534}">
          <x14:formula1>
            <xm:f>'4-CIP'!$C$68:$C$73</xm:f>
          </x14:formula1>
          <xm:sqref>C108:L108</xm:sqref>
        </x14:dataValidation>
        <x14:dataValidation type="list" allowBlank="1" showInputMessage="1" showErrorMessage="1" xr:uid="{4C9C6437-4B07-4E4A-A10D-24E6BF169E2B}">
          <x14:formula1>
            <xm:f>'4-CIP'!$C$62:$C$67</xm:f>
          </x14:formula1>
          <xm:sqref>C103:L103</xm:sqref>
        </x14:dataValidation>
        <x14:dataValidation type="list" allowBlank="1" showInputMessage="1" showErrorMessage="1" xr:uid="{9BCC66C4-5129-8446-95B6-3D0B1F11DE67}">
          <x14:formula1>
            <xm:f>'4-CIP'!$C$56:$C$61</xm:f>
          </x14:formula1>
          <xm:sqref>C99:L99</xm:sqref>
        </x14:dataValidation>
        <x14:dataValidation type="list" allowBlank="1" showInputMessage="1" showErrorMessage="1" xr:uid="{75510EED-CC46-9B4F-914B-79994E2745E6}">
          <x14:formula1>
            <xm:f>'4-CIP'!$C$50:$C$55</xm:f>
          </x14:formula1>
          <xm:sqref>C94:L94</xm:sqref>
        </x14:dataValidation>
        <x14:dataValidation type="list" allowBlank="1" showInputMessage="1" showErrorMessage="1" xr:uid="{BD834852-13DA-0749-9856-DE70AD8C06FD}">
          <x14:formula1>
            <xm:f>'4-CIP'!$C$44:$C$49</xm:f>
          </x14:formula1>
          <xm:sqref>C90:L90</xm:sqref>
        </x14:dataValidation>
        <x14:dataValidation type="list" allowBlank="1" showInputMessage="1" showErrorMessage="1" xr:uid="{C9425B4F-860F-5B40-BA96-AB4BE7D8E7F4}">
          <x14:formula1>
            <xm:f>'4-CIP'!$C$38:$C$43</xm:f>
          </x14:formula1>
          <xm:sqref>C86:L86</xm:sqref>
        </x14:dataValidation>
        <x14:dataValidation type="list" allowBlank="1" showInputMessage="1" showErrorMessage="1" xr:uid="{4B46D9E1-FF68-6146-9D4B-7E59AB78473A}">
          <x14:formula1>
            <xm:f>'4-CIP'!$C$32:$C$37</xm:f>
          </x14:formula1>
          <xm:sqref>C81:L81</xm:sqref>
        </x14:dataValidation>
        <x14:dataValidation type="list" allowBlank="1" showInputMessage="1" showErrorMessage="1" xr:uid="{4F02B48C-26F4-2C4C-8B80-D690A8610CE8}">
          <x14:formula1>
            <xm:f>'4-CIP'!$C$26:$C$31</xm:f>
          </x14:formula1>
          <xm:sqref>C77:L77</xm:sqref>
        </x14:dataValidation>
        <x14:dataValidation type="list" allowBlank="1" showInputMessage="1" showErrorMessage="1" xr:uid="{2D88F854-9628-7C45-B6A1-8CCD94B0B3D8}">
          <x14:formula1>
            <xm:f>'4-CIP'!$C$20:$C$25</xm:f>
          </x14:formula1>
          <xm:sqref>C72:L72</xm:sqref>
        </x14:dataValidation>
        <x14:dataValidation type="list" allowBlank="1" showInputMessage="1" showErrorMessage="1" xr:uid="{5AB8CB47-1AAF-0B4E-A31B-9CA019660CE8}">
          <x14:formula1>
            <xm:f>'4-CIP'!$C$14:$C$19</xm:f>
          </x14:formula1>
          <xm:sqref>C67:L67</xm:sqref>
        </x14:dataValidation>
        <x14:dataValidation type="list" allowBlank="1" showInputMessage="1" showErrorMessage="1" xr:uid="{B01B94D8-14B6-4C46-877F-CE27E79B2335}">
          <x14:formula1>
            <xm:f>'4-CIP'!$C$8:$C$13</xm:f>
          </x14:formula1>
          <xm:sqref>C62:L62</xm:sqref>
        </x14:dataValidation>
        <x14:dataValidation type="list" allowBlank="1" showInputMessage="1" showErrorMessage="1" xr:uid="{CB478C41-B8A7-DF49-AEFB-D06703C0CCBC}">
          <x14:formula1>
            <xm:f>'4-CIP'!$C$2:$C$7</xm:f>
          </x14:formula1>
          <xm:sqref>C58:L58</xm:sqref>
        </x14:dataValidation>
        <x14:dataValidation type="list" allowBlank="1" showInputMessage="1" showErrorMessage="1" xr:uid="{6F6705B2-BEA6-9043-A13C-BDA98CD31A97}">
          <x14:formula1>
            <xm:f>'4-CIP'!$C$175:$C$180</xm:f>
          </x14:formula1>
          <xm:sqref>C203:L203</xm:sqref>
        </x14:dataValidation>
        <x14:dataValidation type="list" allowBlank="1" showInputMessage="1" showErrorMessage="1" xr:uid="{F98DCE6E-D915-9042-B650-FAAF61537B99}">
          <x14:formula1>
            <xm:f>'4-CIP'!$C$169:$C$174</xm:f>
          </x14:formula1>
          <xm:sqref>C199:L199</xm:sqref>
        </x14:dataValidation>
        <x14:dataValidation type="list" allowBlank="1" showInputMessage="1" showErrorMessage="1" xr:uid="{FD5D3188-B129-EA47-9F25-5C84CDB25D63}">
          <x14:formula1>
            <xm:f>'4-CIP'!$C$163:$C$168</xm:f>
          </x14:formula1>
          <xm:sqref>C193:L193</xm:sqref>
        </x14:dataValidation>
        <x14:dataValidation type="list" allowBlank="1" showInputMessage="1" showErrorMessage="1" xr:uid="{92C98D92-B2F7-A44F-9024-77B526594380}">
          <x14:formula1>
            <xm:f>'4-CIP'!$C$157:$C$162</xm:f>
          </x14:formula1>
          <xm:sqref>C189:L189</xm:sqref>
        </x14:dataValidation>
        <x14:dataValidation type="list" allowBlank="1" showInputMessage="1" showErrorMessage="1" xr:uid="{668AFB03-60CC-F14A-B601-2AC125CB8724}">
          <x14:formula1>
            <xm:f>'4-CIP'!$C$151:$C$156</xm:f>
          </x14:formula1>
          <xm:sqref>C185:L185</xm:sqref>
        </x14:dataValidation>
        <x14:dataValidation type="list" allowBlank="1" showInputMessage="1" showErrorMessage="1" xr:uid="{C223C314-B0B4-924F-A6A2-1A9B25BAC9EC}">
          <x14:formula1>
            <xm:f>'4-CIP'!$C$145:$C$150</xm:f>
          </x14:formula1>
          <xm:sqref>C181:L181</xm:sqref>
        </x14:dataValidation>
        <x14:dataValidation type="list" allowBlank="1" showInputMessage="1" showErrorMessage="1" xr:uid="{3965E482-178B-6245-9755-98B637C2DA76}">
          <x14:formula1>
            <xm:f>'4-CIP'!$C$139:$C$144</xm:f>
          </x14:formula1>
          <xm:sqref>C177:L177</xm:sqref>
        </x14:dataValidation>
        <x14:dataValidation type="list" allowBlank="1" showInputMessage="1" showErrorMessage="1" xr:uid="{6030A3BF-E90C-234A-BD9C-672BA1F68E4D}">
          <x14:formula1>
            <xm:f>'4-CIP'!$C$133:$C$138</xm:f>
          </x14:formula1>
          <xm:sqref>C172:L172</xm:sqref>
        </x14:dataValidation>
        <x14:dataValidation type="list" allowBlank="1" showInputMessage="1" showErrorMessage="1" xr:uid="{DE3AA4BA-ADC0-5B40-91EF-6857B810AF12}">
          <x14:formula1>
            <xm:f>'4-CIP'!$C$127:$C$132</xm:f>
          </x14:formula1>
          <xm:sqref>C168:L168</xm:sqref>
        </x14:dataValidation>
        <x14:dataValidation type="list" allowBlank="1" showInputMessage="1" showErrorMessage="1" xr:uid="{F647ED94-38DA-DD49-812F-BF9D46A4BE52}">
          <x14:formula1>
            <xm:f>'4-CIP'!$C$121:$C$126</xm:f>
          </x14:formula1>
          <xm:sqref>C164:L164</xm:sqref>
        </x14:dataValidation>
        <x14:dataValidation type="list" allowBlank="1" showInputMessage="1" showErrorMessage="1" xr:uid="{4F9607DA-E513-614F-9D65-595AB75AA330}">
          <x14:formula1>
            <xm:f>'4-CIP'!$C$115:$C$120</xm:f>
          </x14:formula1>
          <xm:sqref>C159:L159</xm:sqref>
        </x14:dataValidation>
        <x14:dataValidation type="list" allowBlank="1" showInputMessage="1" showErrorMessage="1" xr:uid="{F5484884-03FD-424D-86A9-69461342E07B}">
          <x14:formula1>
            <xm:f>'4-CIP'!$C$109:$C$114</xm:f>
          </x14:formula1>
          <xm:sqref>C155:L155</xm:sqref>
        </x14:dataValidation>
        <x14:dataValidation type="list" allowBlank="1" showInputMessage="1" showErrorMessage="1" xr:uid="{BECE53CF-E4F1-D848-92FB-99C06070659D}">
          <x14:formula1>
            <xm:f>'4-CIP'!$C$103:$C$108</xm:f>
          </x14:formula1>
          <xm:sqref>C148:L148</xm:sqref>
        </x14:dataValidation>
        <x14:dataValidation type="list" allowBlank="1" showInputMessage="1" showErrorMessage="1" xr:uid="{B2D32295-F12D-4146-AF69-9E56C746381E}">
          <x14:formula1>
            <xm:f>'4-CIP'!$C$97:$C$102</xm:f>
          </x14:formula1>
          <xm:sqref>C144:L144</xm:sqref>
        </x14:dataValidation>
        <x14:dataValidation type="list" allowBlank="1" showInputMessage="1" showErrorMessage="1" xr:uid="{3749E94F-8687-3445-B8BD-A535A74CCC5B}">
          <x14:formula1>
            <xm:f>'4-CIP'!$C$92:$C$96</xm:f>
          </x14:formula1>
          <xm:sqref>C140:L140</xm:sqref>
        </x14:dataValidation>
        <x14:dataValidation type="list" allowBlank="1" showInputMessage="1" showErrorMessage="1" xr:uid="{C533A933-87BF-2E40-9342-D240BF6C296D}">
          <x14:formula1>
            <xm:f>'4-CIP'!$C$86:$C$91</xm:f>
          </x14:formula1>
          <xm:sqref>C136:L136</xm:sqref>
        </x14:dataValidation>
        <x14:dataValidation type="list" allowBlank="1" showInputMessage="1" showErrorMessage="1" xr:uid="{325B8BC2-FE00-CF42-A664-EA0D2510198E}">
          <x14:formula1>
            <xm:f>'4-CIP'!$C$80:$C$85</xm:f>
          </x14:formula1>
          <xm:sqref>C131:L131</xm:sqref>
        </x14:dataValidation>
        <x14:dataValidation type="list" allowBlank="1" showInputMessage="1" showErrorMessage="1" xr:uid="{B0D31235-ABC3-6240-9C00-CA9C8F5538DA}">
          <x14:formula1>
            <xm:f>'4-CIP'!$C$74:$C$79</xm:f>
          </x14:formula1>
          <xm:sqref>C127:L127</xm:sqref>
        </x14:dataValidation>
        <x14:dataValidation type="list" allowBlank="1" xr:uid="{F657C7BE-0222-4C43-A8B9-BBFE5269E866}">
          <x14:formula1>
            <xm:f>LISTES!$Q$6:$Q$47</xm:f>
          </x14:formula1>
          <xm:sqref>U7:AJ7 U11:AJ11 U15:AJ15</xm:sqref>
        </x14:dataValidation>
        <x14:dataValidation type="list" allowBlank="1" xr:uid="{95DF58B8-0645-5742-B750-D6C4318F1794}">
          <x14:formula1>
            <xm:f>LISTES!$P$12:$P$47</xm:f>
          </x14:formula1>
          <xm:sqref>U8:AJ8 U12:AJ12 U16:AJ16</xm:sqref>
        </x14:dataValidation>
        <x14:dataValidation type="list" allowBlank="1" xr:uid="{8DB3D52D-1087-F94E-A600-879793319E01}">
          <x14:formula1>
            <xm:f>LISTES!$B$60:$B$70</xm:f>
          </x14:formula1>
          <xm:sqref>C10:F10 C6:F6 C14:F14</xm:sqref>
        </x14:dataValidation>
        <x14:dataValidation type="list" allowBlank="1" xr:uid="{B268EFF3-94FB-354E-AB8B-AD704B820A25}">
          <x14:formula1>
            <xm:f>LISTES!$B$6:$B$31</xm:f>
          </x14:formula1>
          <xm:sqref>B29:D39</xm:sqref>
        </x14:dataValidation>
        <x14:dataValidation type="list" allowBlank="1" xr:uid="{F0B6BE48-A07B-3444-ABB3-3F02FFF041B0}">
          <x14:formula1>
            <xm:f>LISTES!$O$12:$O$47</xm:f>
          </x14:formula1>
          <xm:sqref>D7:F8 D11:F12 D15:F16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rgb="FF92D050"/>
    <pageSetUpPr fitToPage="1"/>
  </sheetPr>
  <dimension ref="A1:BN297"/>
  <sheetViews>
    <sheetView showGridLines="0" tabSelected="1" zoomScaleNormal="100" workbookViewId="0">
      <selection activeCell="C67" sqref="C67:L67"/>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IF('1-TAB-SYNT-NOTES'!B24="","",'1-TAB-SYNT-NOTES'!B24)</f>
        <v>Nom du Candidat 12</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19</v>
      </c>
      <c r="C26" s="1142" t="str">
        <f>+IF($F$4="","",$F$4)</f>
        <v>Nom du Candidat 12</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6"/>
      <c r="O41" s="26">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6"/>
      <c r="Q41" s="279">
        <f>+COUNTIF(Q29:T39,"x")</f>
        <v>0</v>
      </c>
      <c r="R41" s="26"/>
      <c r="S41" s="26">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6"/>
      <c r="U41" s="279">
        <f>+COUNTIF(U29:X39,"x")</f>
        <v>0</v>
      </c>
      <c r="V41" s="26"/>
      <c r="W41" s="26">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6"/>
      <c r="Y41" s="279">
        <f>+COUNTIF(Y29:AB39,"x")</f>
        <v>0</v>
      </c>
      <c r="Z41" s="26"/>
      <c r="AA41" s="26">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6"/>
      <c r="AC41" s="279">
        <f>+COUNTIF(AC29:AF39,"x")</f>
        <v>0</v>
      </c>
      <c r="AD41" s="26"/>
      <c r="AE41" s="26">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6"/>
      <c r="AG41"/>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12</v>
      </c>
      <c r="C52" s="884" t="str">
        <f>+IF($F$4="","",$F$4)</f>
        <v>Nom du Candidat 12</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308"/>
      <c r="O107" s="492"/>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12</v>
      </c>
      <c r="C122" s="884" t="str">
        <f>+IF($F$4="","",$F$4)</f>
        <v>Nom du Candidat 12</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12</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0ygs56cJxkonYukMv/nD+CNes6d+jujhNfVpvvaGko3Wf0zebJle5RiEu8FQk/fiGZ9ubpMzCUFfbpXcKPX2zQ==" saltValue="EMPrFUcc8w/KEbA08JKP+g=="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64" priority="34" operator="containsText" text="x">
      <formula>NOT(ISERROR(SEARCH("x",M125)))</formula>
    </cfRule>
  </conditionalFormatting>
  <conditionalFormatting sqref="M151:X153 AC151:AJ153 Y152:AB153 M154:AJ155">
    <cfRule type="containsText" dxfId="63" priority="25" operator="containsText" text="x">
      <formula>NOT(ISERROR(SEARCH("x",M151)))</formula>
    </cfRule>
  </conditionalFormatting>
  <conditionalFormatting sqref="M29:AF39">
    <cfRule type="containsText" dxfId="62" priority="344" operator="containsText" text="x">
      <formula>NOT(ISERROR(SEARCH("x",M29)))</formula>
    </cfRule>
  </conditionalFormatting>
  <conditionalFormatting sqref="M55:AF58 M60:AF62 M65:AF67">
    <cfRule type="containsText" dxfId="61" priority="59" operator="containsText" text="x">
      <formula>NOT(ISERROR(SEARCH("x",M55)))</formula>
    </cfRule>
  </conditionalFormatting>
  <conditionalFormatting sqref="M69:AF72 M75:AF77 M79:AF81 M84:AF86 M97:AF99 M101:AF103">
    <cfRule type="containsText" dxfId="60" priority="58" operator="containsText" text="x">
      <formula>NOT(ISERROR(SEARCH("x",M69)))</formula>
    </cfRule>
  </conditionalFormatting>
  <conditionalFormatting sqref="M88:AF90">
    <cfRule type="containsText" dxfId="59" priority="50" operator="containsText" text="x">
      <formula>NOT(ISERROR(SEARCH("x",M88)))</formula>
    </cfRule>
  </conditionalFormatting>
  <conditionalFormatting sqref="M92:AF94">
    <cfRule type="containsText" dxfId="58" priority="51" operator="containsText" text="x">
      <formula>NOT(ISERROR(SEARCH("x",M92)))</formula>
    </cfRule>
  </conditionalFormatting>
  <conditionalFormatting sqref="M106:AF108">
    <cfRule type="containsText" dxfId="57" priority="57" operator="containsText" text="x">
      <formula>NOT(ISERROR(SEARCH("x",M106)))</formula>
    </cfRule>
  </conditionalFormatting>
  <conditionalFormatting sqref="M129:AJ131 M134:AJ136 M138:AJ140 M142:AJ144 M146:AJ148 M157:AJ159 M162:AJ164 M196:AJ199">
    <cfRule type="containsText" dxfId="56" priority="33" operator="containsText" text="x">
      <formula>NOT(ISERROR(SEARCH("x",M129)))</formula>
    </cfRule>
  </conditionalFormatting>
  <conditionalFormatting sqref="M166:AJ168">
    <cfRule type="containsText" dxfId="55" priority="26" operator="containsText" text="x">
      <formula>NOT(ISERROR(SEARCH("x",M166)))</formula>
    </cfRule>
  </conditionalFormatting>
  <conditionalFormatting sqref="M170:AJ172 M191:AJ193">
    <cfRule type="containsText" dxfId="54" priority="23" operator="containsText" text="x">
      <formula>NOT(ISERROR(SEARCH("x",M170)))</formula>
    </cfRule>
  </conditionalFormatting>
  <conditionalFormatting sqref="M175:AJ177">
    <cfRule type="containsText" dxfId="53" priority="22" operator="containsText" text="x">
      <formula>NOT(ISERROR(SEARCH("x",M175)))</formula>
    </cfRule>
  </conditionalFormatting>
  <conditionalFormatting sqref="M179:AJ181 M183:AJ185 M187:AJ189">
    <cfRule type="containsText" dxfId="52" priority="21" operator="containsText" text="x">
      <formula>NOT(ISERROR(SEARCH("x",M179)))</formula>
    </cfRule>
  </conditionalFormatting>
  <conditionalFormatting sqref="Y125:AC125">
    <cfRule type="containsText" dxfId="51" priority="32" operator="containsText" text="x">
      <formula>NOT(ISERROR(SEARCH("x",Y125)))</formula>
    </cfRule>
  </conditionalFormatting>
  <conditionalFormatting sqref="Y151:AC151">
    <cfRule type="containsText" dxfId="50" priority="24" operator="containsText" text="x">
      <formula>NOT(ISERROR(SEARCH("x",Y151)))</formula>
    </cfRule>
  </conditionalFormatting>
  <conditionalFormatting sqref="AG29:AJ39">
    <cfRule type="containsText" dxfId="49" priority="343" operator="containsText" text="EXCELLENT">
      <formula>NOT(ISERROR(SEARCH("EXCELLENT",AG29)))</formula>
    </cfRule>
    <cfRule type="containsText" dxfId="48" priority="342" operator="containsText" text="INSUFFISANT">
      <formula>NOT(ISERROR(SEARCH("INSUFFISANT",AG29)))</formula>
    </cfRule>
    <cfRule type="containsText" dxfId="47" priority="341" operator="containsText" text="FRAGILE">
      <formula>NOT(ISERROR(SEARCH("FRAGILE",AG29)))</formula>
    </cfRule>
    <cfRule type="containsText" dxfId="46" priority="340" operator="containsText" text="SATISFAISANT">
      <formula>NOT(ISERROR(SEARCH("SATISFAISANT",AG29)))</formula>
    </cfRule>
    <cfRule type="containsErrors" dxfId="45" priority="339">
      <formula>ISERROR(AG29)</formula>
    </cfRule>
  </conditionalFormatting>
  <conditionalFormatting sqref="AG54:AJ62">
    <cfRule type="containsErrors" dxfId="44" priority="1">
      <formula>ISERROR(AG54)</formula>
    </cfRule>
    <cfRule type="cellIs" dxfId="43" priority="4" operator="equal">
      <formula>"4-BIEN MAITRISÉE"</formula>
    </cfRule>
    <cfRule type="cellIs" dxfId="42" priority="3" operator="equal">
      <formula>"1-NON MAITRISÉE"</formula>
    </cfRule>
    <cfRule type="containsText" dxfId="41" priority="5" operator="containsText" text="3-MAITRISÉE">
      <formula>NOT(ISERROR(SEARCH("3-MAITRISÉE",AG54)))</formula>
    </cfRule>
    <cfRule type="cellIs" dxfId="40" priority="2" operator="equal">
      <formula>"2-INSUF MAITRISÉE"</formula>
    </cfRule>
  </conditionalFormatting>
  <conditionalFormatting sqref="AG64:AJ72 AG74:AJ81">
    <cfRule type="cellIs" dxfId="39" priority="55" operator="equal">
      <formula>"4-BIEN MAITRISÉE"</formula>
    </cfRule>
    <cfRule type="containsText" dxfId="38" priority="56" operator="containsText" text="3-MAITRISÉE">
      <formula>NOT(ISERROR(SEARCH("3-MAITRISÉE",AG64)))</formula>
    </cfRule>
    <cfRule type="cellIs" dxfId="37" priority="54" operator="equal">
      <formula>"1-NON MAITRISÉE"</formula>
    </cfRule>
    <cfRule type="cellIs" dxfId="36" priority="53" operator="equal">
      <formula>"2-INSUF MAITRISÉE"</formula>
    </cfRule>
    <cfRule type="containsErrors" dxfId="35" priority="52">
      <formula>ISERROR(AG64)</formula>
    </cfRule>
  </conditionalFormatting>
  <conditionalFormatting sqref="AG83:AJ94">
    <cfRule type="containsText" dxfId="34" priority="49" operator="containsText" text="3-MAITRISÉE">
      <formula>NOT(ISERROR(SEARCH("3-MAITRISÉE",AG83)))</formula>
    </cfRule>
    <cfRule type="cellIs" dxfId="33" priority="48" operator="equal">
      <formula>"4-BIEN MAITRISÉE"</formula>
    </cfRule>
    <cfRule type="cellIs" dxfId="32" priority="47" operator="equal">
      <formula>"1-NON MAITRISÉE"</formula>
    </cfRule>
    <cfRule type="cellIs" dxfId="31" priority="46" operator="equal">
      <formula>"2-INSUF MAITRISÉE"</formula>
    </cfRule>
    <cfRule type="containsErrors" dxfId="30" priority="45">
      <formula>ISERROR(AG83)</formula>
    </cfRule>
  </conditionalFormatting>
  <conditionalFormatting sqref="AG96:AJ103">
    <cfRule type="cellIs" dxfId="29" priority="41" operator="equal">
      <formula>"2-INSUF MAITRISÉE"</formula>
    </cfRule>
    <cfRule type="cellIs" dxfId="28" priority="43" operator="equal">
      <formula>"4-BIEN MAITRISÉE"</formula>
    </cfRule>
    <cfRule type="containsText" dxfId="27" priority="44" operator="containsText" text="3-MAITRISÉE">
      <formula>NOT(ISERROR(SEARCH("3-MAITRISÉE",AG96)))</formula>
    </cfRule>
    <cfRule type="cellIs" dxfId="26" priority="42" operator="equal">
      <formula>"1-NON MAITRISÉE"</formula>
    </cfRule>
    <cfRule type="containsErrors" dxfId="25" priority="40">
      <formula>ISERROR(AG96)</formula>
    </cfRule>
  </conditionalFormatting>
  <conditionalFormatting sqref="AG105:AJ108">
    <cfRule type="cellIs" dxfId="24" priority="38" operator="equal">
      <formula>"4-BIEN MAITRISÉE"</formula>
    </cfRule>
    <cfRule type="cellIs" dxfId="23" priority="37" operator="equal">
      <formula>"1-NON MAITRISÉE"</formula>
    </cfRule>
    <cfRule type="cellIs" dxfId="22" priority="36" operator="equal">
      <formula>"2-INSUF MAITRISÉE"</formula>
    </cfRule>
    <cfRule type="containsErrors" dxfId="21" priority="35">
      <formula>ISERROR(AG105)</formula>
    </cfRule>
    <cfRule type="containsText" dxfId="20" priority="39" operator="containsText" text="3-MAITRISÉE">
      <formula>NOT(ISERROR(SEARCH("3-MAITRISÉE",AG105)))</formula>
    </cfRule>
  </conditionalFormatting>
  <conditionalFormatting sqref="AK124:AR131 AK133:AR148 AK150:AR159">
    <cfRule type="containsText" dxfId="19" priority="31" operator="containsText" text="3-MAITRISÉE">
      <formula>NOT(ISERROR(SEARCH("3-MAITRISÉE",AK124)))</formula>
    </cfRule>
    <cfRule type="cellIs" dxfId="18" priority="30" operator="equal">
      <formula>"4-BIEN MAITRISÉE"</formula>
    </cfRule>
    <cfRule type="cellIs" dxfId="17" priority="29" operator="equal">
      <formula>"1-NON MAITRISÉE"</formula>
    </cfRule>
    <cfRule type="cellIs" dxfId="16" priority="28" operator="equal">
      <formula>"2-INSUF MAITRISÉE"</formula>
    </cfRule>
    <cfRule type="containsErrors" dxfId="15" priority="27">
      <formula>ISERROR(AK124)</formula>
    </cfRule>
  </conditionalFormatting>
  <conditionalFormatting sqref="AK161:AR172">
    <cfRule type="containsText" dxfId="14" priority="20" operator="containsText" text="3-MAITRISÉE">
      <formula>NOT(ISERROR(SEARCH("3-MAITRISÉE",AK161)))</formula>
    </cfRule>
    <cfRule type="cellIs" dxfId="13" priority="19" operator="equal">
      <formula>"4-BIEN MAITRISÉE"</formula>
    </cfRule>
    <cfRule type="cellIs" dxfId="12" priority="18" operator="equal">
      <formula>"1-NON MAITRISÉE"</formula>
    </cfRule>
    <cfRule type="cellIs" dxfId="11" priority="17" operator="equal">
      <formula>"2-INSUF MAITRISÉE"</formula>
    </cfRule>
    <cfRule type="containsErrors" dxfId="10" priority="16">
      <formula>ISERROR(AK161)</formula>
    </cfRule>
  </conditionalFormatting>
  <conditionalFormatting sqref="AK174:AR193">
    <cfRule type="cellIs" dxfId="9" priority="14" operator="equal">
      <formula>"4-BIEN MAITRISÉE"</formula>
    </cfRule>
    <cfRule type="containsErrors" dxfId="8" priority="11">
      <formula>ISERROR(AK174)</formula>
    </cfRule>
    <cfRule type="cellIs" dxfId="7" priority="12" operator="equal">
      <formula>"2-INSUF MAITRISÉE"</formula>
    </cfRule>
    <cfRule type="cellIs" dxfId="6" priority="13" operator="equal">
      <formula>"1-NON MAITRISÉE"</formula>
    </cfRule>
    <cfRule type="containsText" dxfId="5" priority="15" operator="containsText" text="3-MAITRISÉE">
      <formula>NOT(ISERROR(SEARCH("3-MAITRISÉE",AK174)))</formula>
    </cfRule>
  </conditionalFormatting>
  <conditionalFormatting sqref="AK195:AR203">
    <cfRule type="cellIs" dxfId="4" priority="9" operator="equal">
      <formula>"4-BIEN MAITRISÉE"</formula>
    </cfRule>
    <cfRule type="containsErrors" dxfId="3" priority="6">
      <formula>ISERROR(AK195)</formula>
    </cfRule>
    <cfRule type="cellIs" dxfId="2" priority="8" operator="equal">
      <formula>"1-NON MAITRISÉE"</formula>
    </cfRule>
    <cfRule type="cellIs" dxfId="1" priority="7" operator="equal">
      <formula>"2-INSUF MAITRISÉE"</formula>
    </cfRule>
    <cfRule type="containsText" dxfId="0" priority="10" operator="containsText" text="3-MAITRISÉE">
      <formula>NOT(ISERROR(SEARCH("3-MAITRISÉE",AK195)))</formula>
    </cfRule>
  </conditionalFormatting>
  <hyperlinks>
    <hyperlink ref="AE1:AI1" location="'1-TAB-SYNT-NOTES'!A1" display="Tableau de synthèse" xr:uid="{5306C70A-2FEA-A54F-8EA0-0C6E27A6E716}"/>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8C907443-D67E-AA45-A598-88D460BF727C}">
          <x14:formula1>
            <xm:f>LISTES!$R$12:$R$47</xm:f>
          </x14:formula1>
          <xm:sqref>J6:O6 J10:O10 J14:O14</xm:sqref>
        </x14:dataValidation>
        <x14:dataValidation type="list" allowBlank="1" xr:uid="{FA5ED642-EAA4-1B4F-A6C8-80F3842FCBC3}">
          <x14:formula1>
            <xm:f>LISTES!$S$12:$S$47</xm:f>
          </x14:formula1>
          <xm:sqref>V6:Z6 V10:Z10 V14:Z14</xm:sqref>
        </x14:dataValidation>
        <x14:dataValidation type="list" allowBlank="1" showInputMessage="1" showErrorMessage="1" xr:uid="{47FF86DF-8B9D-5F4B-B373-9D1F708CBAA1}">
          <x14:formula1>
            <xm:f>'4-CIP'!$C$68:$C$73</xm:f>
          </x14:formula1>
          <xm:sqref>C108:L108</xm:sqref>
        </x14:dataValidation>
        <x14:dataValidation type="list" allowBlank="1" showInputMessage="1" showErrorMessage="1" xr:uid="{FFD52294-F915-1243-83F5-65D7F177B803}">
          <x14:formula1>
            <xm:f>'4-CIP'!$C$62:$C$67</xm:f>
          </x14:formula1>
          <xm:sqref>C103:L103</xm:sqref>
        </x14:dataValidation>
        <x14:dataValidation type="list" allowBlank="1" showInputMessage="1" showErrorMessage="1" xr:uid="{8A9ED6E2-D287-CC41-8AAF-EBDA58F54DEB}">
          <x14:formula1>
            <xm:f>'4-CIP'!$C$56:$C$61</xm:f>
          </x14:formula1>
          <xm:sqref>C99:L99</xm:sqref>
        </x14:dataValidation>
        <x14:dataValidation type="list" allowBlank="1" showInputMessage="1" showErrorMessage="1" xr:uid="{F46655DC-5522-9D45-B369-4BB14227E653}">
          <x14:formula1>
            <xm:f>'4-CIP'!$C$50:$C$55</xm:f>
          </x14:formula1>
          <xm:sqref>C94:L94</xm:sqref>
        </x14:dataValidation>
        <x14:dataValidation type="list" allowBlank="1" showInputMessage="1" showErrorMessage="1" xr:uid="{214BA294-A4AC-3148-AD04-E1EB1B8BB62E}">
          <x14:formula1>
            <xm:f>'4-CIP'!$C$44:$C$49</xm:f>
          </x14:formula1>
          <xm:sqref>C90:L90</xm:sqref>
        </x14:dataValidation>
        <x14:dataValidation type="list" allowBlank="1" showInputMessage="1" showErrorMessage="1" xr:uid="{C7CB7FBB-F82F-5848-9BD6-10F0A72FF0C1}">
          <x14:formula1>
            <xm:f>'4-CIP'!$C$38:$C$43</xm:f>
          </x14:formula1>
          <xm:sqref>C86:L86</xm:sqref>
        </x14:dataValidation>
        <x14:dataValidation type="list" allowBlank="1" showInputMessage="1" showErrorMessage="1" xr:uid="{0844C6C8-1A49-0641-B3FE-1652CA5DF118}">
          <x14:formula1>
            <xm:f>'4-CIP'!$C$32:$C$37</xm:f>
          </x14:formula1>
          <xm:sqref>C81:L81</xm:sqref>
        </x14:dataValidation>
        <x14:dataValidation type="list" allowBlank="1" showInputMessage="1" showErrorMessage="1" xr:uid="{887102A5-0210-8B40-BEB9-A410E5D7E4F4}">
          <x14:formula1>
            <xm:f>'4-CIP'!$C$26:$C$31</xm:f>
          </x14:formula1>
          <xm:sqref>C77:L77</xm:sqref>
        </x14:dataValidation>
        <x14:dataValidation type="list" allowBlank="1" showInputMessage="1" showErrorMessage="1" xr:uid="{E41BD4E5-994F-7A43-9C83-035361187E84}">
          <x14:formula1>
            <xm:f>'4-CIP'!$C$20:$C$25</xm:f>
          </x14:formula1>
          <xm:sqref>C72:L72</xm:sqref>
        </x14:dataValidation>
        <x14:dataValidation type="list" allowBlank="1" showInputMessage="1" showErrorMessage="1" xr:uid="{11BA3486-3842-294F-BD7E-2E7C678F2301}">
          <x14:formula1>
            <xm:f>'4-CIP'!$C$14:$C$19</xm:f>
          </x14:formula1>
          <xm:sqref>C67:L67</xm:sqref>
        </x14:dataValidation>
        <x14:dataValidation type="list" allowBlank="1" showInputMessage="1" showErrorMessage="1" xr:uid="{C4499505-1243-5A43-A896-1D9DAF31C150}">
          <x14:formula1>
            <xm:f>'4-CIP'!$C$8:$C$13</xm:f>
          </x14:formula1>
          <xm:sqref>C62:L62</xm:sqref>
        </x14:dataValidation>
        <x14:dataValidation type="list" allowBlank="1" showInputMessage="1" showErrorMessage="1" xr:uid="{333065A1-FDDA-8444-999A-EA625C3F8694}">
          <x14:formula1>
            <xm:f>'4-CIP'!$C$2:$C$7</xm:f>
          </x14:formula1>
          <xm:sqref>C58:L58</xm:sqref>
        </x14:dataValidation>
        <x14:dataValidation type="list" allowBlank="1" showInputMessage="1" showErrorMessage="1" xr:uid="{E4A6AFEA-346D-E04C-B4F8-63AC50CBEAF2}">
          <x14:formula1>
            <xm:f>'4-CIP'!$C$175:$C$180</xm:f>
          </x14:formula1>
          <xm:sqref>C203:L203</xm:sqref>
        </x14:dataValidation>
        <x14:dataValidation type="list" allowBlank="1" showInputMessage="1" showErrorMessage="1" xr:uid="{A11E96BD-01D4-984B-A0D3-417D89DD4B8C}">
          <x14:formula1>
            <xm:f>'4-CIP'!$C$169:$C$174</xm:f>
          </x14:formula1>
          <xm:sqref>C199:L199</xm:sqref>
        </x14:dataValidation>
        <x14:dataValidation type="list" allowBlank="1" showInputMessage="1" showErrorMessage="1" xr:uid="{C03CF9C2-72E9-9E4E-BA77-14CF47F7D3CD}">
          <x14:formula1>
            <xm:f>'4-CIP'!$C$163:$C$168</xm:f>
          </x14:formula1>
          <xm:sqref>C193:L193</xm:sqref>
        </x14:dataValidation>
        <x14:dataValidation type="list" allowBlank="1" showInputMessage="1" showErrorMessage="1" xr:uid="{CA1ACDA3-2F18-A449-BF28-F65DAD160A0D}">
          <x14:formula1>
            <xm:f>'4-CIP'!$C$157:$C$162</xm:f>
          </x14:formula1>
          <xm:sqref>C189:L189</xm:sqref>
        </x14:dataValidation>
        <x14:dataValidation type="list" allowBlank="1" showInputMessage="1" showErrorMessage="1" xr:uid="{7E06BB92-1C99-9B4B-8C96-B5B526B8BB97}">
          <x14:formula1>
            <xm:f>'4-CIP'!$C$151:$C$156</xm:f>
          </x14:formula1>
          <xm:sqref>C185:L185</xm:sqref>
        </x14:dataValidation>
        <x14:dataValidation type="list" allowBlank="1" showInputMessage="1" showErrorMessage="1" xr:uid="{A96C9A62-3E5F-624B-87D4-97B5DB8E96E0}">
          <x14:formula1>
            <xm:f>'4-CIP'!$C$145:$C$150</xm:f>
          </x14:formula1>
          <xm:sqref>C181:L181</xm:sqref>
        </x14:dataValidation>
        <x14:dataValidation type="list" allowBlank="1" showInputMessage="1" showErrorMessage="1" xr:uid="{B0F58F52-96C9-C34D-89DB-D80514797FF8}">
          <x14:formula1>
            <xm:f>'4-CIP'!$C$139:$C$144</xm:f>
          </x14:formula1>
          <xm:sqref>C177:L177</xm:sqref>
        </x14:dataValidation>
        <x14:dataValidation type="list" allowBlank="1" showInputMessage="1" showErrorMessage="1" xr:uid="{A2B5EA5F-4D78-214D-8113-E1F486CCF0E3}">
          <x14:formula1>
            <xm:f>'4-CIP'!$C$133:$C$138</xm:f>
          </x14:formula1>
          <xm:sqref>C172:L172</xm:sqref>
        </x14:dataValidation>
        <x14:dataValidation type="list" allowBlank="1" showInputMessage="1" showErrorMessage="1" xr:uid="{D6DFCA57-5CD8-0245-9375-207A34000E97}">
          <x14:formula1>
            <xm:f>'4-CIP'!$C$127:$C$132</xm:f>
          </x14:formula1>
          <xm:sqref>C168:L168</xm:sqref>
        </x14:dataValidation>
        <x14:dataValidation type="list" allowBlank="1" showInputMessage="1" showErrorMessage="1" xr:uid="{9D2CEDBC-6BBC-7048-93C8-0BF0F26B0186}">
          <x14:formula1>
            <xm:f>'4-CIP'!$C$121:$C$126</xm:f>
          </x14:formula1>
          <xm:sqref>C164:L164</xm:sqref>
        </x14:dataValidation>
        <x14:dataValidation type="list" allowBlank="1" showInputMessage="1" showErrorMessage="1" xr:uid="{489EAD0B-B7AA-354F-B474-BEA0F37DA134}">
          <x14:formula1>
            <xm:f>'4-CIP'!$C$115:$C$120</xm:f>
          </x14:formula1>
          <xm:sqref>C159:L159</xm:sqref>
        </x14:dataValidation>
        <x14:dataValidation type="list" allowBlank="1" showInputMessage="1" showErrorMessage="1" xr:uid="{5753FA93-2D2E-AA4D-9A0A-31523A7BA3DE}">
          <x14:formula1>
            <xm:f>'4-CIP'!$C$109:$C$114</xm:f>
          </x14:formula1>
          <xm:sqref>C155:L155</xm:sqref>
        </x14:dataValidation>
        <x14:dataValidation type="list" allowBlank="1" showInputMessage="1" showErrorMessage="1" xr:uid="{0F5B0276-95C8-CD4C-A326-4FB32DC105E1}">
          <x14:formula1>
            <xm:f>'4-CIP'!$C$103:$C$108</xm:f>
          </x14:formula1>
          <xm:sqref>C148:L148</xm:sqref>
        </x14:dataValidation>
        <x14:dataValidation type="list" allowBlank="1" showInputMessage="1" showErrorMessage="1" xr:uid="{B83826CB-11AA-9943-9800-F49CC9DE7093}">
          <x14:formula1>
            <xm:f>'4-CIP'!$C$97:$C$102</xm:f>
          </x14:formula1>
          <xm:sqref>C144:L144</xm:sqref>
        </x14:dataValidation>
        <x14:dataValidation type="list" allowBlank="1" showInputMessage="1" showErrorMessage="1" xr:uid="{4F4D46A2-A87D-534E-87EC-FDF31805EDC8}">
          <x14:formula1>
            <xm:f>'4-CIP'!$C$92:$C$96</xm:f>
          </x14:formula1>
          <xm:sqref>C140:L140</xm:sqref>
        </x14:dataValidation>
        <x14:dataValidation type="list" allowBlank="1" showInputMessage="1" showErrorMessage="1" xr:uid="{8F60AA6C-6E5C-B047-98B2-2F074103F84E}">
          <x14:formula1>
            <xm:f>'4-CIP'!$C$86:$C$91</xm:f>
          </x14:formula1>
          <xm:sqref>C136:L136</xm:sqref>
        </x14:dataValidation>
        <x14:dataValidation type="list" allowBlank="1" showInputMessage="1" showErrorMessage="1" xr:uid="{79EBCDC6-4255-E44A-8616-52D5784E24C1}">
          <x14:formula1>
            <xm:f>'4-CIP'!$C$80:$C$85</xm:f>
          </x14:formula1>
          <xm:sqref>C131:L131</xm:sqref>
        </x14:dataValidation>
        <x14:dataValidation type="list" allowBlank="1" showInputMessage="1" showErrorMessage="1" xr:uid="{0628C30B-E1C5-5F41-A422-59A6D046192F}">
          <x14:formula1>
            <xm:f>'4-CIP'!$C$74:$C$79</xm:f>
          </x14:formula1>
          <xm:sqref>C127:L127</xm:sqref>
        </x14:dataValidation>
        <x14:dataValidation type="list" allowBlank="1" xr:uid="{445445BE-99EB-114C-B736-0EC9C5600DEE}">
          <x14:formula1>
            <xm:f>LISTES!$Q$6:$Q$47</xm:f>
          </x14:formula1>
          <xm:sqref>U7:AJ7 U11:AJ11 U15:AJ15</xm:sqref>
        </x14:dataValidation>
        <x14:dataValidation type="list" allowBlank="1" xr:uid="{31C17327-3035-EC48-BFF3-2E7571653870}">
          <x14:formula1>
            <xm:f>LISTES!$P$12:$P$47</xm:f>
          </x14:formula1>
          <xm:sqref>U8:AJ8 U12:AJ12 U16:AJ16</xm:sqref>
        </x14:dataValidation>
        <x14:dataValidation type="list" allowBlank="1" xr:uid="{9D0DAC23-60FD-AC4B-BD37-F4B6314D3600}">
          <x14:formula1>
            <xm:f>LISTES!$B$60:$B$70</xm:f>
          </x14:formula1>
          <xm:sqref>C10:F10 C6:F6 C14:F14</xm:sqref>
        </x14:dataValidation>
        <x14:dataValidation type="list" allowBlank="1" xr:uid="{B7C29C29-E52E-3142-A6A1-3EC794821AD2}">
          <x14:formula1>
            <xm:f>LISTES!$B$6:$B$31</xm:f>
          </x14:formula1>
          <xm:sqref>B29:D39</xm:sqref>
        </x14:dataValidation>
        <x14:dataValidation type="list" allowBlank="1" xr:uid="{DE05B3BF-7DD4-0746-A62C-B80205149F54}">
          <x14:formula1>
            <xm:f>LISTES!$O$12:$O$47</xm:f>
          </x14:formula1>
          <xm:sqref>D7:F8 D11:F12 D15:F16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0000"/>
    <pageSetUpPr fitToPage="1"/>
  </sheetPr>
  <dimension ref="A1:BI358"/>
  <sheetViews>
    <sheetView showGridLines="0" zoomScaleNormal="100" workbookViewId="0">
      <pane xSplit="3" ySplit="1" topLeftCell="D8" activePane="bottomRight" state="frozen"/>
      <selection pane="topRight" activeCell="D1" sqref="D1"/>
      <selection pane="bottomLeft" activeCell="A2" sqref="A2"/>
      <selection pane="bottomRight" activeCell="AA19" sqref="AA19"/>
    </sheetView>
  </sheetViews>
  <sheetFormatPr baseColWidth="10" defaultColWidth="10.83203125" defaultRowHeight="17.25" customHeight="1"/>
  <cols>
    <col min="1" max="1" width="18.5" style="17" customWidth="1"/>
    <col min="2" max="2" width="27.83203125" style="55" customWidth="1"/>
    <col min="3" max="3" width="43" style="24" customWidth="1"/>
    <col min="4" max="4" width="4.1640625" style="17" customWidth="1"/>
    <col min="5" max="5" width="4.6640625" style="17" customWidth="1"/>
    <col min="6" max="6" width="10" style="18" customWidth="1"/>
    <col min="7" max="7" width="4.1640625" style="17" customWidth="1"/>
    <col min="8" max="8" width="4.6640625" style="17" customWidth="1"/>
    <col min="9" max="9" width="10" style="18" customWidth="1"/>
    <col min="10" max="10" width="4.1640625" style="17" customWidth="1"/>
    <col min="11" max="11" width="4.6640625" style="17" customWidth="1"/>
    <col min="12" max="12" width="10" style="18" customWidth="1"/>
    <col min="13" max="13" width="4.1640625" style="17" customWidth="1"/>
    <col min="14" max="14" width="4.6640625" style="17" customWidth="1"/>
    <col min="15" max="15" width="10" style="18" customWidth="1"/>
    <col min="16" max="16" width="4.1640625" style="17" customWidth="1"/>
    <col min="17" max="17" width="4.6640625" style="17" customWidth="1"/>
    <col min="18" max="18" width="10" style="18" customWidth="1"/>
    <col min="19" max="19" width="4.6640625" style="17" customWidth="1"/>
    <col min="20" max="20" width="4.1640625" style="17" customWidth="1"/>
    <col min="21" max="21" width="10" style="18" customWidth="1"/>
    <col min="22" max="22" width="4.1640625" style="17" customWidth="1"/>
    <col min="23" max="23" width="4.6640625" style="17" customWidth="1"/>
    <col min="24" max="24" width="10" style="18" customWidth="1"/>
    <col min="25" max="25" width="4.1640625" style="17" customWidth="1"/>
    <col min="26" max="26" width="4.6640625" style="17" customWidth="1"/>
    <col min="27" max="27" width="10" style="18" customWidth="1"/>
    <col min="28" max="28" width="4.1640625" style="17" customWidth="1"/>
    <col min="29" max="29" width="4.6640625" style="17" customWidth="1"/>
    <col min="30" max="30" width="10" style="18" customWidth="1"/>
    <col min="31" max="31" width="4.1640625" style="17" customWidth="1"/>
    <col min="32" max="32" width="4.6640625" style="17" customWidth="1"/>
    <col min="33" max="33" width="10" style="18" customWidth="1"/>
    <col min="34" max="34" width="4.1640625" style="17" customWidth="1"/>
    <col min="35" max="35" width="4.6640625" style="17" customWidth="1"/>
    <col min="36" max="36" width="10" style="18" customWidth="1"/>
    <col min="37" max="37" width="4.1640625" style="17" customWidth="1"/>
    <col min="38" max="38" width="4.6640625" style="17" customWidth="1"/>
    <col min="39" max="39" width="10" style="18" customWidth="1"/>
    <col min="40" max="40" width="4.1640625" customWidth="1"/>
    <col min="41" max="41" width="4.1640625" style="1" customWidth="1"/>
    <col min="42" max="42" width="10" style="1" customWidth="1"/>
    <col min="43" max="44" width="4.1640625" style="1" customWidth="1"/>
    <col min="45" max="45" width="10" style="1" customWidth="1"/>
    <col min="46" max="47" width="4.1640625" style="1" customWidth="1"/>
    <col min="48" max="48" width="10" style="1" customWidth="1"/>
    <col min="49" max="50" width="4.1640625" style="1" customWidth="1"/>
    <col min="51" max="51" width="10" style="1" customWidth="1"/>
    <col min="52" max="52" width="4.83203125" style="1" customWidth="1"/>
    <col min="53" max="53" width="9.5" style="1" customWidth="1"/>
    <col min="54" max="54" width="10.5" style="1" customWidth="1"/>
    <col min="55" max="56" width="4.83203125" customWidth="1"/>
    <col min="57" max="57" width="9.5" customWidth="1"/>
    <col min="58" max="58" width="10.5" customWidth="1"/>
    <col min="59" max="61" width="10.83203125" style="19"/>
    <col min="62" max="16384" width="10.83203125" style="17"/>
  </cols>
  <sheetData>
    <row r="1" spans="1:61" ht="31" customHeight="1">
      <c r="B1" s="668" t="s">
        <v>51</v>
      </c>
      <c r="C1" s="668"/>
      <c r="D1" s="668"/>
      <c r="E1" s="668"/>
      <c r="F1" s="668"/>
      <c r="G1" s="668"/>
      <c r="H1" s="668"/>
      <c r="I1" s="668"/>
      <c r="J1" s="668"/>
      <c r="AM1" s="17"/>
    </row>
    <row r="2" spans="1:61" ht="4.5" customHeight="1" thickBot="1">
      <c r="C2" s="17"/>
    </row>
    <row r="3" spans="1:61" ht="43" customHeight="1" thickBot="1">
      <c r="B3" s="669" t="s">
        <v>20</v>
      </c>
      <c r="C3" s="670"/>
      <c r="D3" s="657">
        <f>+'1-TAB-SYNT-NOTES'!M4</f>
        <v>0</v>
      </c>
      <c r="E3" s="658"/>
      <c r="F3" s="658"/>
      <c r="G3" s="658"/>
      <c r="H3" s="658"/>
      <c r="I3" s="658"/>
      <c r="J3" s="658"/>
      <c r="K3" s="659"/>
      <c r="L3" s="654" t="s">
        <v>52</v>
      </c>
      <c r="M3" s="655"/>
      <c r="N3" s="656"/>
      <c r="O3" s="680" t="s">
        <v>368</v>
      </c>
      <c r="P3" s="681"/>
      <c r="Q3" s="681"/>
      <c r="R3" s="681"/>
      <c r="S3" s="681"/>
      <c r="T3" s="681"/>
      <c r="U3" s="681"/>
      <c r="V3" s="681"/>
      <c r="W3" s="681"/>
      <c r="X3" s="681"/>
      <c r="Y3" s="682"/>
      <c r="Z3"/>
      <c r="AA3"/>
      <c r="AB3"/>
      <c r="AC3"/>
      <c r="AD3"/>
      <c r="AE3"/>
      <c r="AF3" s="32"/>
      <c r="AG3" s="32"/>
      <c r="AH3" s="32"/>
      <c r="AM3" s="17"/>
    </row>
    <row r="4" spans="1:61" ht="4.5" customHeight="1" thickBot="1">
      <c r="C4" s="17"/>
    </row>
    <row r="5" spans="1:61" s="21" customFormat="1" ht="17.25" customHeight="1">
      <c r="A5" s="652" t="s">
        <v>53</v>
      </c>
      <c r="B5" s="652" t="s">
        <v>6</v>
      </c>
      <c r="C5" s="678" t="s">
        <v>369</v>
      </c>
      <c r="D5" s="672" t="s">
        <v>9</v>
      </c>
      <c r="E5" s="673"/>
      <c r="F5" s="674"/>
      <c r="G5" s="663" t="s">
        <v>10</v>
      </c>
      <c r="H5" s="664"/>
      <c r="I5" s="665"/>
      <c r="J5" s="663" t="s">
        <v>11</v>
      </c>
      <c r="K5" s="664"/>
      <c r="L5" s="665"/>
      <c r="M5" s="663" t="s">
        <v>12</v>
      </c>
      <c r="N5" s="664"/>
      <c r="O5" s="665"/>
      <c r="P5" s="663" t="s">
        <v>13</v>
      </c>
      <c r="Q5" s="664"/>
      <c r="R5" s="665"/>
      <c r="S5" s="663" t="s">
        <v>14</v>
      </c>
      <c r="T5" s="664"/>
      <c r="U5" s="665"/>
      <c r="V5" s="663" t="s">
        <v>15</v>
      </c>
      <c r="W5" s="664"/>
      <c r="X5" s="665"/>
      <c r="Y5" s="663" t="s">
        <v>16</v>
      </c>
      <c r="Z5" s="664"/>
      <c r="AA5" s="665"/>
      <c r="AB5" s="663" t="s">
        <v>17</v>
      </c>
      <c r="AC5" s="664"/>
      <c r="AD5" s="665"/>
      <c r="AE5" s="663" t="s">
        <v>430</v>
      </c>
      <c r="AF5" s="664"/>
      <c r="AG5" s="665"/>
      <c r="AH5" s="663" t="s">
        <v>18</v>
      </c>
      <c r="AI5" s="664"/>
      <c r="AJ5" s="665"/>
      <c r="AK5" s="663" t="s">
        <v>19</v>
      </c>
      <c r="AL5" s="664"/>
      <c r="AM5" s="665"/>
      <c r="AN5"/>
      <c r="AO5" s="1"/>
      <c r="AP5" s="1"/>
      <c r="AQ5" s="1"/>
      <c r="AR5" s="1"/>
      <c r="AS5" s="1"/>
      <c r="AT5" s="1"/>
      <c r="AU5" s="1"/>
      <c r="AV5" s="1"/>
      <c r="AW5" s="1"/>
      <c r="AX5" s="1"/>
      <c r="AY5" s="1"/>
      <c r="AZ5" s="1"/>
      <c r="BA5" s="1"/>
      <c r="BB5" s="1"/>
      <c r="BC5"/>
      <c r="BD5"/>
      <c r="BE5"/>
      <c r="BF5"/>
      <c r="BG5" s="20"/>
      <c r="BH5" s="20"/>
      <c r="BI5" s="20"/>
    </row>
    <row r="6" spans="1:61" ht="21.75" customHeight="1">
      <c r="A6" s="653"/>
      <c r="B6" s="653"/>
      <c r="C6" s="679"/>
      <c r="D6" s="675" t="str">
        <f>IF(+'1-TAB-SYNT-NOTES'!B13="","",+'1-TAB-SYNT-NOTES'!B13)</f>
        <v>Nom du candidat 1</v>
      </c>
      <c r="E6" s="676"/>
      <c r="F6" s="677"/>
      <c r="G6" s="660" t="str">
        <f>IF(+'1-TAB-SYNT-NOTES'!B14="","",+'1-TAB-SYNT-NOTES'!B14)</f>
        <v>Nom du Candidat 2</v>
      </c>
      <c r="H6" s="661"/>
      <c r="I6" s="662"/>
      <c r="J6" s="660" t="str">
        <f>IF(+'1-TAB-SYNT-NOTES'!B15="","",+'1-TAB-SYNT-NOTES'!B15)</f>
        <v>Nom du Candidat 3</v>
      </c>
      <c r="K6" s="661"/>
      <c r="L6" s="662"/>
      <c r="M6" s="660" t="str">
        <f>IF(+'1-TAB-SYNT-NOTES'!B16="","",+'1-TAB-SYNT-NOTES'!B16)</f>
        <v>Nom du Candidat 4</v>
      </c>
      <c r="N6" s="661"/>
      <c r="O6" s="662"/>
      <c r="P6" s="660" t="str">
        <f>IF(+'1-TAB-SYNT-NOTES'!B17="","",+'1-TAB-SYNT-NOTES'!B17)</f>
        <v>Nom du Candidat 5</v>
      </c>
      <c r="Q6" s="661"/>
      <c r="R6" s="662"/>
      <c r="S6" s="660" t="str">
        <f>IF(+'1-TAB-SYNT-NOTES'!B18="","",+'1-TAB-SYNT-NOTES'!B18)</f>
        <v>Nom du Candidat 6</v>
      </c>
      <c r="T6" s="661"/>
      <c r="U6" s="662"/>
      <c r="V6" s="660" t="str">
        <f>IF(+'1-TAB-SYNT-NOTES'!B19="","",+'1-TAB-SYNT-NOTES'!B19)</f>
        <v>Nom du Candidat 7</v>
      </c>
      <c r="W6" s="661"/>
      <c r="X6" s="662"/>
      <c r="Y6" s="660" t="str">
        <f>IF(+'1-TAB-SYNT-NOTES'!B20="","",+'1-TAB-SYNT-NOTES'!B20)</f>
        <v>Nom du Candidat 8</v>
      </c>
      <c r="Z6" s="661"/>
      <c r="AA6" s="662"/>
      <c r="AB6" s="660" t="str">
        <f>IF(+'1-TAB-SYNT-NOTES'!B21="","",+'1-TAB-SYNT-NOTES'!B21)</f>
        <v>Nom du Candidat 9</v>
      </c>
      <c r="AC6" s="661"/>
      <c r="AD6" s="662"/>
      <c r="AE6" s="660" t="str">
        <f>IF(+'1-TAB-SYNT-NOTES'!B22="","",+'1-TAB-SYNT-NOTES'!B22)</f>
        <v>Nom du Candidat 10</v>
      </c>
      <c r="AF6" s="661"/>
      <c r="AG6" s="662"/>
      <c r="AH6" s="660" t="str">
        <f>IF(+'1-TAB-SYNT-NOTES'!B23="","",+'1-TAB-SYNT-NOTES'!B23)</f>
        <v>Nom du Candidat 11</v>
      </c>
      <c r="AI6" s="661"/>
      <c r="AJ6" s="662"/>
      <c r="AK6" s="660" t="str">
        <f>IF(+'1-TAB-SYNT-NOTES'!B24="","",+'1-TAB-SYNT-NOTES'!B24)</f>
        <v>Nom du Candidat 12</v>
      </c>
      <c r="AL6" s="661"/>
      <c r="AM6" s="662"/>
    </row>
    <row r="7" spans="1:61" s="43" customFormat="1" ht="22.5" customHeight="1" thickBot="1">
      <c r="A7" s="653"/>
      <c r="B7" s="671"/>
      <c r="C7" s="679"/>
      <c r="D7" s="666" t="s">
        <v>72</v>
      </c>
      <c r="E7" s="667"/>
      <c r="F7" s="27" t="s">
        <v>8</v>
      </c>
      <c r="G7" s="666" t="s">
        <v>72</v>
      </c>
      <c r="H7" s="667"/>
      <c r="I7" s="27" t="s">
        <v>8</v>
      </c>
      <c r="J7" s="666" t="s">
        <v>72</v>
      </c>
      <c r="K7" s="667"/>
      <c r="L7" s="27" t="s">
        <v>8</v>
      </c>
      <c r="M7" s="666" t="s">
        <v>72</v>
      </c>
      <c r="N7" s="667"/>
      <c r="O7" s="27" t="s">
        <v>8</v>
      </c>
      <c r="P7" s="666" t="s">
        <v>72</v>
      </c>
      <c r="Q7" s="667"/>
      <c r="R7" s="27" t="s">
        <v>8</v>
      </c>
      <c r="S7" s="666" t="s">
        <v>72</v>
      </c>
      <c r="T7" s="667"/>
      <c r="U7" s="27" t="s">
        <v>8</v>
      </c>
      <c r="V7" s="666" t="s">
        <v>72</v>
      </c>
      <c r="W7" s="667"/>
      <c r="X7" s="27" t="s">
        <v>8</v>
      </c>
      <c r="Y7" s="666" t="s">
        <v>72</v>
      </c>
      <c r="Z7" s="667"/>
      <c r="AA7" s="27" t="s">
        <v>8</v>
      </c>
      <c r="AB7" s="666" t="s">
        <v>72</v>
      </c>
      <c r="AC7" s="667"/>
      <c r="AD7" s="27" t="s">
        <v>8</v>
      </c>
      <c r="AE7" s="666" t="s">
        <v>72</v>
      </c>
      <c r="AF7" s="667"/>
      <c r="AG7" s="27" t="s">
        <v>8</v>
      </c>
      <c r="AH7" s="666" t="s">
        <v>72</v>
      </c>
      <c r="AI7" s="667"/>
      <c r="AJ7" s="27" t="s">
        <v>8</v>
      </c>
      <c r="AK7" s="666" t="s">
        <v>72</v>
      </c>
      <c r="AL7" s="667"/>
      <c r="AM7" s="27" t="s">
        <v>8</v>
      </c>
      <c r="AN7"/>
      <c r="AO7" s="1"/>
      <c r="AP7" s="1"/>
      <c r="AQ7" s="1"/>
      <c r="AR7" s="1"/>
      <c r="AS7" s="1"/>
      <c r="AT7" s="1"/>
      <c r="AU7" s="1"/>
      <c r="AV7" s="1"/>
      <c r="AW7" s="1"/>
      <c r="AX7" s="1"/>
      <c r="AY7" s="1"/>
      <c r="AZ7" s="1"/>
      <c r="BA7" s="1"/>
      <c r="BB7" s="1"/>
      <c r="BC7"/>
      <c r="BD7"/>
      <c r="BE7"/>
      <c r="BF7"/>
      <c r="BG7" s="42"/>
      <c r="BH7" s="42"/>
      <c r="BI7" s="42"/>
    </row>
    <row r="8" spans="1:61" ht="37" customHeight="1">
      <c r="A8" s="705" t="s">
        <v>524</v>
      </c>
      <c r="B8" s="708" t="s">
        <v>240</v>
      </c>
      <c r="C8" s="57" t="s">
        <v>416</v>
      </c>
      <c r="D8" s="687">
        <f>COUNTA('Candidat 1'!$M$55:$AF$61)</f>
        <v>0</v>
      </c>
      <c r="E8" s="688"/>
      <c r="F8" s="222" t="str">
        <f>IFERROR('Candidat 1'!$AG$54,"")</f>
        <v>Saisir les X</v>
      </c>
      <c r="G8" s="687">
        <f>COUNTA('Candidat 2'!$M$55:$AF$61)</f>
        <v>0</v>
      </c>
      <c r="H8" s="688"/>
      <c r="I8" s="222" t="str">
        <f>IFERROR('Candidat 2'!$AG$54,"")</f>
        <v>Saisir les X</v>
      </c>
      <c r="J8" s="687">
        <f>COUNTA('Candidat 3'!$M$55:$AF$61)</f>
        <v>0</v>
      </c>
      <c r="K8" s="688"/>
      <c r="L8" s="222" t="str">
        <f>IFERROR('Candidat 3'!$AG$54,"")</f>
        <v>Saisir les X</v>
      </c>
      <c r="M8" s="687">
        <f>COUNTA('Candidat 4'!$M$55:$AF$61)</f>
        <v>0</v>
      </c>
      <c r="N8" s="688"/>
      <c r="O8" s="222" t="str">
        <f>IFERROR('Candidat 4'!$AG$54,"")</f>
        <v>Saisir les X</v>
      </c>
      <c r="P8" s="687">
        <f>COUNTA('Candidat 5'!$M$55:$AF$61)</f>
        <v>0</v>
      </c>
      <c r="Q8" s="688"/>
      <c r="R8" s="222" t="str">
        <f>IFERROR('Candidat 5'!$AG$54,"")</f>
        <v>Saisir les X</v>
      </c>
      <c r="S8" s="687">
        <f>COUNTA('Candidat 6'!$M$55:$AF$61)</f>
        <v>0</v>
      </c>
      <c r="T8" s="688"/>
      <c r="U8" s="222" t="str">
        <f>IFERROR('Candidat 6'!$AG$54,"")</f>
        <v>Saisir les X</v>
      </c>
      <c r="V8" s="687">
        <f>COUNTA('Candidat 7'!$M$55:$AF$61)</f>
        <v>0</v>
      </c>
      <c r="W8" s="688"/>
      <c r="X8" s="222" t="str">
        <f>IFERROR('Candidat 7'!$AG$54,"")</f>
        <v>Saisir les X</v>
      </c>
      <c r="Y8" s="687">
        <f>COUNTA('Candidat 8'!$M$55:$AF$61)</f>
        <v>0</v>
      </c>
      <c r="Z8" s="688"/>
      <c r="AA8" s="222" t="str">
        <f>IFERROR('Candidat 8'!$AG$54,"")</f>
        <v>Saisir les X</v>
      </c>
      <c r="AB8" s="687">
        <f>COUNTA('Candidat 9'!$M$55:$AF$61)</f>
        <v>0</v>
      </c>
      <c r="AC8" s="688"/>
      <c r="AD8" s="222" t="str">
        <f>IFERROR('Candidat 9'!$AG$54,"")</f>
        <v>Saisir les X</v>
      </c>
      <c r="AE8" s="687">
        <f>COUNTA('Candidat 10'!$M$55:$AF$61)</f>
        <v>0</v>
      </c>
      <c r="AF8" s="688"/>
      <c r="AG8" s="222" t="str">
        <f>IFERROR('Candidat 10'!$AG$54,"")</f>
        <v>Saisir les X</v>
      </c>
      <c r="AH8" s="687">
        <f>COUNTA('Candidat 11'!$M$55:$AF$61)</f>
        <v>0</v>
      </c>
      <c r="AI8" s="688"/>
      <c r="AJ8" s="222" t="str">
        <f>IFERROR('Candidat 11'!$AG$54,"")</f>
        <v>Saisir les X</v>
      </c>
      <c r="AK8" s="687">
        <f>COUNTA('Candidat 12'!$M$55:$AF$61)</f>
        <v>0</v>
      </c>
      <c r="AL8" s="688"/>
      <c r="AM8" s="222" t="str">
        <f>IFERROR('Candidat 12'!$AG$54,"")</f>
        <v>Saisir les X</v>
      </c>
      <c r="AP8" s="713" t="s">
        <v>442</v>
      </c>
      <c r="AQ8" s="713"/>
      <c r="AR8" s="713"/>
      <c r="AS8" s="713"/>
      <c r="AT8" s="713"/>
      <c r="AU8" s="713"/>
      <c r="AV8" s="713"/>
      <c r="AW8" s="713"/>
      <c r="AX8" s="713"/>
      <c r="AY8" s="713"/>
    </row>
    <row r="9" spans="1:61" ht="37" customHeight="1" thickBot="1">
      <c r="A9" s="706"/>
      <c r="B9" s="709"/>
      <c r="C9" s="58" t="s">
        <v>417</v>
      </c>
      <c r="D9" s="689">
        <f>COUNTA('Candidat 1'!$M$60:$AF$61)</f>
        <v>0</v>
      </c>
      <c r="E9" s="690"/>
      <c r="F9" s="223" t="str">
        <f>IFERROR('Candidat 1'!$AG$59,"")</f>
        <v>Saisir les X</v>
      </c>
      <c r="G9" s="689">
        <f>COUNTA('Candidat 2'!$M$60:$AF$61)</f>
        <v>0</v>
      </c>
      <c r="H9" s="690"/>
      <c r="I9" s="223" t="str">
        <f>IFERROR('Candidat 2'!$AG$59,"")</f>
        <v>Saisir les X</v>
      </c>
      <c r="J9" s="689">
        <f>COUNTA('Candidat 3'!$M$60:$AF$61)</f>
        <v>0</v>
      </c>
      <c r="K9" s="690"/>
      <c r="L9" s="223" t="str">
        <f>IFERROR('Candidat 3'!$AG$59,"")</f>
        <v>Saisir les X</v>
      </c>
      <c r="M9" s="689">
        <f>COUNTA('Candidat 4'!$M$60:$AF$61)</f>
        <v>0</v>
      </c>
      <c r="N9" s="690"/>
      <c r="O9" s="223" t="str">
        <f>IFERROR('Candidat 4'!$AG$59,"")</f>
        <v>Saisir les X</v>
      </c>
      <c r="P9" s="689">
        <f>COUNTA('Candidat 5'!$M$60:$AF$61)</f>
        <v>0</v>
      </c>
      <c r="Q9" s="690"/>
      <c r="R9" s="223" t="str">
        <f>IFERROR('Candidat 5'!$AG$59,"")</f>
        <v>Saisir les X</v>
      </c>
      <c r="S9" s="689">
        <f>COUNTA('Candidat 6'!$M$60:$AF$61)</f>
        <v>0</v>
      </c>
      <c r="T9" s="690"/>
      <c r="U9" s="223" t="str">
        <f>IFERROR('Candidat 6'!$AG$59,"")</f>
        <v>Saisir les X</v>
      </c>
      <c r="V9" s="689">
        <f>COUNTA('Candidat 7'!$M$60:$AF$61)</f>
        <v>0</v>
      </c>
      <c r="W9" s="690"/>
      <c r="X9" s="223" t="str">
        <f>IFERROR('Candidat 7'!$AG$59,"")</f>
        <v>Saisir les X</v>
      </c>
      <c r="Y9" s="689">
        <f>COUNTA('Candidat 8'!$M$60:$AF$61)</f>
        <v>0</v>
      </c>
      <c r="Z9" s="690"/>
      <c r="AA9" s="223" t="str">
        <f>IFERROR('Candidat 8'!$AG$59,"")</f>
        <v>Saisir les X</v>
      </c>
      <c r="AB9" s="689">
        <f>COUNTA('Candidat 9'!$M$60:$AF$61)</f>
        <v>0</v>
      </c>
      <c r="AC9" s="690"/>
      <c r="AD9" s="223" t="str">
        <f>IFERROR('Candidat 9'!$AG$59,"")</f>
        <v>Saisir les X</v>
      </c>
      <c r="AE9" s="689">
        <f>COUNTA('Candidat 10'!$M$60:$AF$61)</f>
        <v>0</v>
      </c>
      <c r="AF9" s="690"/>
      <c r="AG9" s="223" t="str">
        <f>IFERROR('Candidat 10'!$AG$59,"")</f>
        <v>Saisir les X</v>
      </c>
      <c r="AH9" s="689">
        <f>COUNTA('Candidat 11'!$M$60:$AF$61)</f>
        <v>0</v>
      </c>
      <c r="AI9" s="690"/>
      <c r="AJ9" s="223" t="str">
        <f>IFERROR('Candidat 11'!$AG$59,"")</f>
        <v>Saisir les X</v>
      </c>
      <c r="AK9" s="689">
        <f>COUNTA('Candidat 12'!$M$60:$AF$61)</f>
        <v>0</v>
      </c>
      <c r="AL9" s="690"/>
      <c r="AM9" s="223" t="str">
        <f>IFERROR('Candidat 12'!$AG$59,"")</f>
        <v>Saisir les X</v>
      </c>
      <c r="AP9" s="713"/>
      <c r="AQ9" s="713"/>
      <c r="AR9" s="713"/>
      <c r="AS9" s="713"/>
      <c r="AT9" s="713"/>
      <c r="AU9" s="713"/>
      <c r="AV9" s="713"/>
      <c r="AW9" s="713"/>
      <c r="AX9" s="713"/>
      <c r="AY9" s="713"/>
    </row>
    <row r="10" spans="1:61" ht="37" customHeight="1">
      <c r="A10" s="706"/>
      <c r="B10" s="710" t="s">
        <v>239</v>
      </c>
      <c r="C10" s="57" t="s">
        <v>418</v>
      </c>
      <c r="D10" s="687">
        <f>COUNTA('Candidat 1'!$M$65:$AF$67)</f>
        <v>0</v>
      </c>
      <c r="E10" s="688"/>
      <c r="F10" s="222" t="str">
        <f>IFERROR('Candidat 1'!$AG$64,"")</f>
        <v>Saisir les X</v>
      </c>
      <c r="G10" s="687">
        <f>COUNTA('Candidat 2'!$M$65:$AF$67)</f>
        <v>0</v>
      </c>
      <c r="H10" s="688"/>
      <c r="I10" s="222" t="str">
        <f>IFERROR('Candidat 2'!$AG$64,"")</f>
        <v>Saisir les X</v>
      </c>
      <c r="J10" s="687">
        <f>COUNTA('Candidat 3'!$M$65:$AF$67)</f>
        <v>0</v>
      </c>
      <c r="K10" s="688"/>
      <c r="L10" s="222" t="str">
        <f>IFERROR('Candidat 3'!$AG$64,"")</f>
        <v>Saisir les X</v>
      </c>
      <c r="M10" s="687">
        <f>COUNTA('Candidat 4'!$M$65:$AF$67)</f>
        <v>0</v>
      </c>
      <c r="N10" s="688"/>
      <c r="O10" s="222" t="str">
        <f>IFERROR('Candidat 4'!$AG$64,"")</f>
        <v>Saisir les X</v>
      </c>
      <c r="P10" s="687">
        <f>COUNTA('Candidat 5'!$M$65:$AF$67)</f>
        <v>0</v>
      </c>
      <c r="Q10" s="688"/>
      <c r="R10" s="222" t="str">
        <f>IFERROR('Candidat 5'!$AG$64,"")</f>
        <v>Saisir les X</v>
      </c>
      <c r="S10" s="687">
        <f>COUNTA('Candidat 6'!$M$65:$AF$67)</f>
        <v>0</v>
      </c>
      <c r="T10" s="688"/>
      <c r="U10" s="222" t="str">
        <f>IFERROR('Candidat 6'!$AG$64,"")</f>
        <v>Saisir les X</v>
      </c>
      <c r="V10" s="687">
        <f>COUNTA('Candidat 7'!$M$65:$AF$67)</f>
        <v>0</v>
      </c>
      <c r="W10" s="688"/>
      <c r="X10" s="222" t="str">
        <f>IFERROR('Candidat 7'!$AG$64,"")</f>
        <v>Saisir les X</v>
      </c>
      <c r="Y10" s="687">
        <f>COUNTA('Candidat 8'!$M$65:$AF$67)</f>
        <v>0</v>
      </c>
      <c r="Z10" s="688"/>
      <c r="AA10" s="222" t="str">
        <f>IFERROR('Candidat 8'!$AG$64,"")</f>
        <v>Saisir les X</v>
      </c>
      <c r="AB10" s="687">
        <f>COUNTA('Candidat 9'!$M$65:$AF$67)</f>
        <v>0</v>
      </c>
      <c r="AC10" s="688"/>
      <c r="AD10" s="222" t="str">
        <f>IFERROR('Candidat 9'!$AG$64,"")</f>
        <v>Saisir les X</v>
      </c>
      <c r="AE10" s="687">
        <f>COUNTA('Candidat 10'!$M$65:$AF$67)</f>
        <v>0</v>
      </c>
      <c r="AF10" s="688"/>
      <c r="AG10" s="222" t="str">
        <f>IFERROR('Candidat 10'!$AG$64,"")</f>
        <v>Saisir les X</v>
      </c>
      <c r="AH10" s="687">
        <f>COUNTA('Candidat 11'!$M$65:$AF$67)</f>
        <v>0</v>
      </c>
      <c r="AI10" s="688"/>
      <c r="AJ10" s="222" t="str">
        <f>IFERROR('Candidat 11'!$AG$64,"")</f>
        <v>Saisir les X</v>
      </c>
      <c r="AK10" s="687">
        <f>COUNTA('Candidat 12'!$M$65:$AF$67)</f>
        <v>0</v>
      </c>
      <c r="AL10" s="688"/>
      <c r="AM10" s="222" t="str">
        <f>IFERROR('Candidat 12'!$AG$64,"")</f>
        <v>Saisir les X</v>
      </c>
      <c r="AP10" s="713"/>
      <c r="AQ10" s="713"/>
      <c r="AR10" s="713"/>
      <c r="AS10" s="713"/>
      <c r="AT10" s="713"/>
      <c r="AU10" s="713"/>
      <c r="AV10" s="713"/>
      <c r="AW10" s="713"/>
      <c r="AX10" s="713"/>
      <c r="AY10" s="713"/>
    </row>
    <row r="11" spans="1:61" ht="37" customHeight="1" thickBot="1">
      <c r="A11" s="706"/>
      <c r="B11" s="711"/>
      <c r="C11" s="59" t="s">
        <v>243</v>
      </c>
      <c r="D11" s="683">
        <f>COUNTA('Candidat 1'!$M$69:$AF$72)</f>
        <v>0</v>
      </c>
      <c r="E11" s="684"/>
      <c r="F11" s="224" t="str">
        <f>IFERROR('Candidat 1'!$AG$68,"")</f>
        <v>Saisir les X</v>
      </c>
      <c r="G11" s="683">
        <f>COUNTA('Candidat 2'!$M$69:$AF$72)</f>
        <v>0</v>
      </c>
      <c r="H11" s="684"/>
      <c r="I11" s="224" t="str">
        <f>IFERROR('Candidat 2'!$AG$68,"")</f>
        <v>Saisir les X</v>
      </c>
      <c r="J11" s="683">
        <f>COUNTA('Candidat 3'!$M$69:$AF$72)</f>
        <v>0</v>
      </c>
      <c r="K11" s="684"/>
      <c r="L11" s="224" t="str">
        <f>IFERROR('Candidat 3'!$AG$68,"")</f>
        <v>Saisir les X</v>
      </c>
      <c r="M11" s="683">
        <f>COUNTA('Candidat 4'!$M$69:$AF$72)</f>
        <v>0</v>
      </c>
      <c r="N11" s="684"/>
      <c r="O11" s="224" t="str">
        <f>IFERROR('Candidat 4'!$AG$68,"")</f>
        <v>Saisir les X</v>
      </c>
      <c r="P11" s="683">
        <f>COUNTA('Candidat 5'!$M$69:$AF$72)</f>
        <v>0</v>
      </c>
      <c r="Q11" s="684"/>
      <c r="R11" s="224" t="str">
        <f>IFERROR('Candidat 5'!$AG$68,"")</f>
        <v>Saisir les X</v>
      </c>
      <c r="S11" s="683">
        <f>COUNTA('Candidat 6'!$M$69:$AF$72)</f>
        <v>0</v>
      </c>
      <c r="T11" s="684"/>
      <c r="U11" s="224" t="str">
        <f>IFERROR('Candidat 6'!$AG$68,"")</f>
        <v>Saisir les X</v>
      </c>
      <c r="V11" s="683">
        <f>COUNTA('Candidat 7'!$M$69:$AF$72)</f>
        <v>0</v>
      </c>
      <c r="W11" s="684"/>
      <c r="X11" s="224" t="str">
        <f>IFERROR('Candidat 7'!$AG$68,"")</f>
        <v>Saisir les X</v>
      </c>
      <c r="Y11" s="683">
        <f>COUNTA('Candidat 8'!$M$69:$AF$72)</f>
        <v>0</v>
      </c>
      <c r="Z11" s="684"/>
      <c r="AA11" s="224" t="str">
        <f>IFERROR('Candidat 8'!$AG$68,"")</f>
        <v>Saisir les X</v>
      </c>
      <c r="AB11" s="683">
        <f>COUNTA('Candidat 9'!$M$69:$AF$72)</f>
        <v>0</v>
      </c>
      <c r="AC11" s="684"/>
      <c r="AD11" s="224" t="str">
        <f>IFERROR('Candidat 9'!$AG$68,"")</f>
        <v>Saisir les X</v>
      </c>
      <c r="AE11" s="683">
        <f>COUNTA('Candidat 10'!$M$69:$AF$72)</f>
        <v>0</v>
      </c>
      <c r="AF11" s="684"/>
      <c r="AG11" s="224" t="str">
        <f>IFERROR('Candidat 10'!$AG$68,"")</f>
        <v>Saisir les X</v>
      </c>
      <c r="AH11" s="683">
        <f>COUNTA('Candidat 11'!$M$69:$AF$72)</f>
        <v>0</v>
      </c>
      <c r="AI11" s="684"/>
      <c r="AJ11" s="224" t="str">
        <f>IFERROR('Candidat 11'!$AG$68,"")</f>
        <v>Saisir les X</v>
      </c>
      <c r="AK11" s="683">
        <f>COUNTA('Candidat 12'!$M$69:$AF$72)</f>
        <v>0</v>
      </c>
      <c r="AL11" s="684"/>
      <c r="AM11" s="224" t="str">
        <f>IFERROR('Candidat 12'!$AG$68,"")</f>
        <v>Saisir les X</v>
      </c>
      <c r="AP11" s="713"/>
      <c r="AQ11" s="713"/>
      <c r="AR11" s="713"/>
      <c r="AS11" s="713"/>
      <c r="AT11" s="713"/>
      <c r="AU11" s="713"/>
      <c r="AV11" s="713"/>
      <c r="AW11" s="713"/>
      <c r="AX11" s="713"/>
      <c r="AY11" s="713"/>
    </row>
    <row r="12" spans="1:61" ht="31" customHeight="1">
      <c r="A12" s="706"/>
      <c r="B12" s="686" t="s">
        <v>190</v>
      </c>
      <c r="C12" s="225" t="s">
        <v>247</v>
      </c>
      <c r="D12" s="687">
        <f>COUNTA('Candidat 1'!$M$75:$AF$77)</f>
        <v>0</v>
      </c>
      <c r="E12" s="688"/>
      <c r="F12" s="226" t="str">
        <f>IFERROR('Candidat 1'!$AG$74,"")</f>
        <v>Saisir les X</v>
      </c>
      <c r="G12" s="687">
        <f>COUNTA('Candidat 2'!$M$75:$AF$77)</f>
        <v>0</v>
      </c>
      <c r="H12" s="688"/>
      <c r="I12" s="226" t="str">
        <f>IFERROR('Candidat 2'!$AG$74,"")</f>
        <v>Saisir les X</v>
      </c>
      <c r="J12" s="687">
        <f>COUNTA('Candidat 3'!$M$75:$AF$77)</f>
        <v>0</v>
      </c>
      <c r="K12" s="688"/>
      <c r="L12" s="226" t="str">
        <f>IFERROR('Candidat 3'!$AG$74,"")</f>
        <v>Saisir les X</v>
      </c>
      <c r="M12" s="687">
        <f>COUNTA('Candidat 4'!$M$75:$AF$77)</f>
        <v>0</v>
      </c>
      <c r="N12" s="688"/>
      <c r="O12" s="226" t="str">
        <f>IFERROR('Candidat 4'!$AG$74,"")</f>
        <v>Saisir les X</v>
      </c>
      <c r="P12" s="687">
        <f>COUNTA('Candidat 5'!$M$75:$AF$77)</f>
        <v>0</v>
      </c>
      <c r="Q12" s="688"/>
      <c r="R12" s="226" t="str">
        <f>IFERROR('Candidat 5'!$AG$74,"")</f>
        <v>Saisir les X</v>
      </c>
      <c r="S12" s="687">
        <f>COUNTA('Candidat 6'!$M$75:$AF$77)</f>
        <v>0</v>
      </c>
      <c r="T12" s="688"/>
      <c r="U12" s="226" t="str">
        <f>IFERROR('Candidat 6'!$AG$74,"")</f>
        <v>Saisir les X</v>
      </c>
      <c r="V12" s="687">
        <f>COUNTA('Candidat 7'!$M$75:$AF$77)</f>
        <v>0</v>
      </c>
      <c r="W12" s="688"/>
      <c r="X12" s="226" t="str">
        <f>IFERROR('Candidat 7'!$AG$74,"")</f>
        <v>Saisir les X</v>
      </c>
      <c r="Y12" s="687">
        <f>COUNTA('Candidat 8'!$M$75:$AF$77)</f>
        <v>0</v>
      </c>
      <c r="Z12" s="688"/>
      <c r="AA12" s="226" t="str">
        <f>IFERROR('Candidat 8'!$AG$74,"")</f>
        <v>Saisir les X</v>
      </c>
      <c r="AB12" s="687">
        <f>COUNTA('Candidat 9'!$M$75:$AF$77)</f>
        <v>0</v>
      </c>
      <c r="AC12" s="688"/>
      <c r="AD12" s="226" t="str">
        <f>IFERROR('Candidat 9'!$AG$74,"")</f>
        <v>Saisir les X</v>
      </c>
      <c r="AE12" s="687">
        <f>COUNTA('Candidat 10'!$M$75:$AF$77)</f>
        <v>0</v>
      </c>
      <c r="AF12" s="688"/>
      <c r="AG12" s="226" t="str">
        <f>IFERROR('Candidat 10'!$AG$74,"")</f>
        <v>Saisir les X</v>
      </c>
      <c r="AH12" s="687">
        <f>COUNTA('Candidat 11'!$M$75:$AF$77)</f>
        <v>0</v>
      </c>
      <c r="AI12" s="688"/>
      <c r="AJ12" s="226" t="str">
        <f>IFERROR('Candidat 11'!$AG$74,"")</f>
        <v>Saisir les X</v>
      </c>
      <c r="AK12" s="687">
        <f>COUNTA('Candidat 12'!$M$75:$AF$77)</f>
        <v>0</v>
      </c>
      <c r="AL12" s="688"/>
      <c r="AM12" s="226" t="str">
        <f>IFERROR('Candidat 12'!$AG$74,"")</f>
        <v>Saisir les X</v>
      </c>
      <c r="AP12" s="713"/>
      <c r="AQ12" s="713"/>
      <c r="AR12" s="713"/>
      <c r="AS12" s="713"/>
      <c r="AT12" s="713"/>
      <c r="AU12" s="713"/>
      <c r="AV12" s="713"/>
      <c r="AW12" s="713"/>
      <c r="AX12" s="713"/>
      <c r="AY12" s="713"/>
    </row>
    <row r="13" spans="1:61" ht="31" customHeight="1" thickBot="1">
      <c r="A13" s="706"/>
      <c r="B13" s="686"/>
      <c r="C13" s="227" t="s">
        <v>191</v>
      </c>
      <c r="D13" s="683">
        <f>COUNTA('Candidat 1'!$M$79:$AF$81)</f>
        <v>0</v>
      </c>
      <c r="E13" s="684"/>
      <c r="F13" s="223" t="str">
        <f>IFERROR('Candidat 1'!$AG$78,"")</f>
        <v>Saisir les X</v>
      </c>
      <c r="G13" s="683">
        <f>COUNTA('Candidat 2'!$M$79:$AF$81)</f>
        <v>0</v>
      </c>
      <c r="H13" s="684"/>
      <c r="I13" s="223" t="str">
        <f>IFERROR('Candidat 2'!$AG$78,"")</f>
        <v>Saisir les X</v>
      </c>
      <c r="J13" s="683">
        <f>COUNTA('Candidat 3'!$M$79:$AF$81)</f>
        <v>0</v>
      </c>
      <c r="K13" s="684"/>
      <c r="L13" s="223" t="str">
        <f>IFERROR('Candidat 3'!$AG$78,"")</f>
        <v>Saisir les X</v>
      </c>
      <c r="M13" s="683">
        <f>COUNTA('Candidat 4'!$M$79:$AF$81)</f>
        <v>0</v>
      </c>
      <c r="N13" s="684"/>
      <c r="O13" s="223" t="str">
        <f>IFERROR('Candidat 4'!$AG$78,"")</f>
        <v>Saisir les X</v>
      </c>
      <c r="P13" s="683">
        <f>COUNTA('Candidat 5'!$M$79:$AF$81)</f>
        <v>0</v>
      </c>
      <c r="Q13" s="684"/>
      <c r="R13" s="223" t="str">
        <f>IFERROR('Candidat 5'!$AG$78,"")</f>
        <v>Saisir les X</v>
      </c>
      <c r="S13" s="683">
        <f>COUNTA('Candidat 6'!$M$79:$AF$81)</f>
        <v>0</v>
      </c>
      <c r="T13" s="684"/>
      <c r="U13" s="223" t="str">
        <f>IFERROR('Candidat 6'!$AG$78,"")</f>
        <v>Saisir les X</v>
      </c>
      <c r="V13" s="683">
        <f>COUNTA('Candidat 7'!$M$79:$AF$81)</f>
        <v>0</v>
      </c>
      <c r="W13" s="684"/>
      <c r="X13" s="223" t="str">
        <f>IFERROR('Candidat 7'!$AG$78,"")</f>
        <v>Saisir les X</v>
      </c>
      <c r="Y13" s="683">
        <f>COUNTA('Candidat 8'!$M$79:$AF$81)</f>
        <v>0</v>
      </c>
      <c r="Z13" s="684"/>
      <c r="AA13" s="223" t="str">
        <f>IFERROR('Candidat 8'!$AG$78,"")</f>
        <v>Saisir les X</v>
      </c>
      <c r="AB13" s="683">
        <f>COUNTA('Candidat 9'!$M$79:$AF$81)</f>
        <v>0</v>
      </c>
      <c r="AC13" s="684"/>
      <c r="AD13" s="223" t="str">
        <f>IFERROR('Candidat 9'!$AG$78,"")</f>
        <v>Saisir les X</v>
      </c>
      <c r="AE13" s="683">
        <f>COUNTA('Candidat 10'!$M$79:$AF$81)</f>
        <v>0</v>
      </c>
      <c r="AF13" s="684"/>
      <c r="AG13" s="223" t="str">
        <f>IFERROR('Candidat 10'!$AG$78,"")</f>
        <v>Saisir les X</v>
      </c>
      <c r="AH13" s="683">
        <f>COUNTA('Candidat 11'!$M$79:$AF$81)</f>
        <v>0</v>
      </c>
      <c r="AI13" s="684"/>
      <c r="AJ13" s="223" t="str">
        <f>IFERROR('Candidat 11'!$AG$78,"")</f>
        <v>Saisir les X</v>
      </c>
      <c r="AK13" s="683">
        <f>COUNTA('Candidat 12'!$M$79:$AF$81)</f>
        <v>0</v>
      </c>
      <c r="AL13" s="684"/>
      <c r="AM13" s="223" t="str">
        <f>IFERROR('Candidat 12'!$AG$78,"")</f>
        <v>Saisir les X</v>
      </c>
      <c r="AP13" s="713"/>
      <c r="AQ13" s="713"/>
      <c r="AR13" s="713"/>
      <c r="AS13" s="713"/>
      <c r="AT13" s="713"/>
      <c r="AU13" s="713"/>
      <c r="AV13" s="713"/>
      <c r="AW13" s="713"/>
      <c r="AX13" s="713"/>
      <c r="AY13" s="713"/>
    </row>
    <row r="14" spans="1:61" ht="43.5" customHeight="1">
      <c r="A14" s="706"/>
      <c r="B14" s="710" t="s">
        <v>193</v>
      </c>
      <c r="C14" s="57" t="s">
        <v>195</v>
      </c>
      <c r="D14" s="687">
        <f>COUNTA('Candidat 1'!$M$84:$AF$86)</f>
        <v>0</v>
      </c>
      <c r="E14" s="688"/>
      <c r="F14" s="222" t="str">
        <f>IFERROR('Candidat 1'!$AG$83,"")</f>
        <v>Saisir les X</v>
      </c>
      <c r="G14" s="687">
        <f>COUNTA('Candidat 2'!$M$84:$AF$86)</f>
        <v>0</v>
      </c>
      <c r="H14" s="688"/>
      <c r="I14" s="222" t="str">
        <f>IFERROR('Candidat 2'!$AG$83,"")</f>
        <v>Saisir les X</v>
      </c>
      <c r="J14" s="687">
        <f>COUNTA('Candidat 3'!$M$84:$AF$86)</f>
        <v>0</v>
      </c>
      <c r="K14" s="688"/>
      <c r="L14" s="222" t="str">
        <f>IFERROR('Candidat 3'!$AG$83,"")</f>
        <v>Saisir les X</v>
      </c>
      <c r="M14" s="687">
        <f>COUNTA('Candidat 4'!$M$84:$AF$86)</f>
        <v>0</v>
      </c>
      <c r="N14" s="688"/>
      <c r="O14" s="222" t="str">
        <f>IFERROR('Candidat 4'!$AG$83,"")</f>
        <v>Saisir les X</v>
      </c>
      <c r="P14" s="687">
        <f>COUNTA('Candidat 5'!$M$84:$AF$86)</f>
        <v>0</v>
      </c>
      <c r="Q14" s="688"/>
      <c r="R14" s="222" t="str">
        <f>IFERROR('Candidat 5'!$AG$83,"")</f>
        <v>Saisir les X</v>
      </c>
      <c r="S14" s="687">
        <f>COUNTA('Candidat 6'!$M$84:$AF$86)</f>
        <v>0</v>
      </c>
      <c r="T14" s="688"/>
      <c r="U14" s="222" t="str">
        <f>IFERROR('Candidat 6'!$AG$83,"")</f>
        <v>Saisir les X</v>
      </c>
      <c r="V14" s="687">
        <f>COUNTA('Candidat 7'!$M$84:$AF$86)</f>
        <v>0</v>
      </c>
      <c r="W14" s="688"/>
      <c r="X14" s="222" t="str">
        <f>IFERROR('Candidat 7'!$AG$83,"")</f>
        <v>Saisir les X</v>
      </c>
      <c r="Y14" s="687">
        <f>COUNTA('Candidat 8'!$M$84:$AF$86)</f>
        <v>0</v>
      </c>
      <c r="Z14" s="688"/>
      <c r="AA14" s="222" t="str">
        <f>IFERROR('Candidat 8'!$AG$83,"")</f>
        <v>Saisir les X</v>
      </c>
      <c r="AB14" s="687">
        <f>COUNTA('Candidat 9'!$M$84:$AF$86)</f>
        <v>0</v>
      </c>
      <c r="AC14" s="688"/>
      <c r="AD14" s="222" t="str">
        <f>IFERROR('Candidat 9'!$AG$83,"")</f>
        <v>Saisir les X</v>
      </c>
      <c r="AE14" s="687">
        <f>COUNTA('Candidat 10'!$M$84:$AF$86)</f>
        <v>0</v>
      </c>
      <c r="AF14" s="688"/>
      <c r="AG14" s="222" t="str">
        <f>IFERROR('Candidat 10'!$AG$83,"")</f>
        <v>Saisir les X</v>
      </c>
      <c r="AH14" s="687">
        <f>COUNTA('Candidat 11'!$M$84:$AF$86)</f>
        <v>0</v>
      </c>
      <c r="AI14" s="688"/>
      <c r="AJ14" s="222" t="str">
        <f>IFERROR('Candidat 11'!$AG$83,"")</f>
        <v>Saisir les X</v>
      </c>
      <c r="AK14" s="687">
        <f>COUNTA('Candidat 12'!$M$84:$AF$86)</f>
        <v>0</v>
      </c>
      <c r="AL14" s="688"/>
      <c r="AM14" s="222" t="str">
        <f>IFERROR('Candidat 12'!$AG$83,"")</f>
        <v>Saisir les X</v>
      </c>
      <c r="AP14" s="713"/>
      <c r="AQ14" s="713"/>
      <c r="AR14" s="713"/>
      <c r="AS14" s="713"/>
      <c r="AT14" s="713"/>
      <c r="AU14" s="713"/>
      <c r="AV14" s="713"/>
      <c r="AW14" s="713"/>
      <c r="AX14" s="713"/>
      <c r="AY14" s="713"/>
    </row>
    <row r="15" spans="1:61" ht="37" customHeight="1">
      <c r="A15" s="706"/>
      <c r="B15" s="712"/>
      <c r="C15" s="58" t="s">
        <v>196</v>
      </c>
      <c r="D15" s="691">
        <f>COUNTA('Candidat 1'!$M$88:$AF$90)</f>
        <v>0</v>
      </c>
      <c r="E15" s="692"/>
      <c r="F15" s="223" t="str">
        <f>IFERROR('Candidat 1'!$AG$87,"")</f>
        <v>Saisir les X</v>
      </c>
      <c r="G15" s="691">
        <f>COUNTA('Candidat 2'!$M$88:$AF$90)</f>
        <v>0</v>
      </c>
      <c r="H15" s="692"/>
      <c r="I15" s="223" t="str">
        <f>IFERROR('Candidat 2'!$AG$87,"")</f>
        <v>Saisir les X</v>
      </c>
      <c r="J15" s="691">
        <f>COUNTA('Candidat 3'!$M$88:$AF$90)</f>
        <v>0</v>
      </c>
      <c r="K15" s="692"/>
      <c r="L15" s="223" t="str">
        <f>IFERROR('Candidat 3'!$AG$87,"")</f>
        <v>Saisir les X</v>
      </c>
      <c r="M15" s="691">
        <f>COUNTA('Candidat 4'!$M$88:$AF$90)</f>
        <v>0</v>
      </c>
      <c r="N15" s="692"/>
      <c r="O15" s="223" t="str">
        <f>IFERROR('Candidat 4'!$AG$87,"")</f>
        <v>Saisir les X</v>
      </c>
      <c r="P15" s="691">
        <f>COUNTA('Candidat 5'!$M$88:$AF$90)</f>
        <v>0</v>
      </c>
      <c r="Q15" s="692"/>
      <c r="R15" s="223" t="str">
        <f>IFERROR('Candidat 5'!$AG$87,"")</f>
        <v>Saisir les X</v>
      </c>
      <c r="S15" s="691">
        <f>COUNTA('Candidat 6'!$M$88:$AF$90)</f>
        <v>0</v>
      </c>
      <c r="T15" s="692"/>
      <c r="U15" s="223" t="str">
        <f>IFERROR('Candidat 6'!$AG$87,"")</f>
        <v>Saisir les X</v>
      </c>
      <c r="V15" s="691">
        <f>COUNTA('Candidat 7'!$M$88:$AF$90)</f>
        <v>0</v>
      </c>
      <c r="W15" s="692"/>
      <c r="X15" s="223" t="str">
        <f>IFERROR('Candidat 7'!$AG$87,"")</f>
        <v>Saisir les X</v>
      </c>
      <c r="Y15" s="691">
        <f>COUNTA('Candidat 8'!$M$88:$AF$90)</f>
        <v>0</v>
      </c>
      <c r="Z15" s="692"/>
      <c r="AA15" s="223" t="str">
        <f>IFERROR('Candidat 8'!$AG$87,"")</f>
        <v>Saisir les X</v>
      </c>
      <c r="AB15" s="691">
        <f>COUNTA('Candidat 9'!$M$88:$AF$90)</f>
        <v>0</v>
      </c>
      <c r="AC15" s="692"/>
      <c r="AD15" s="223" t="str">
        <f>IFERROR('Candidat 9'!$AG$87,"")</f>
        <v>Saisir les X</v>
      </c>
      <c r="AE15" s="691">
        <f>COUNTA('Candidat 10'!$M$88:$AF$90)</f>
        <v>0</v>
      </c>
      <c r="AF15" s="692"/>
      <c r="AG15" s="223" t="str">
        <f>IFERROR('Candidat 10'!$AG$87,"")</f>
        <v>Saisir les X</v>
      </c>
      <c r="AH15" s="691">
        <f>COUNTA('Candidat 11'!$M$88:$AF$90)</f>
        <v>0</v>
      </c>
      <c r="AI15" s="692"/>
      <c r="AJ15" s="223" t="str">
        <f>IFERROR('Candidat 11'!$AG$87,"")</f>
        <v>Saisir les X</v>
      </c>
      <c r="AK15" s="691">
        <f>COUNTA('Candidat 12'!$M$88:$AF$90)</f>
        <v>0</v>
      </c>
      <c r="AL15" s="692"/>
      <c r="AM15" s="223" t="str">
        <f>IFERROR('Candidat 12'!$AG$87,"")</f>
        <v>Saisir les X</v>
      </c>
    </row>
    <row r="16" spans="1:61" ht="37" customHeight="1" thickBot="1">
      <c r="A16" s="706"/>
      <c r="B16" s="711"/>
      <c r="C16" s="59" t="s">
        <v>197</v>
      </c>
      <c r="D16" s="683">
        <f>COUNTA('Candidat 1'!$M$92:$AF$94)</f>
        <v>0</v>
      </c>
      <c r="E16" s="684"/>
      <c r="F16" s="224" t="str">
        <f>IFERROR('Candidat 1'!$AG$91,"")</f>
        <v>Saisir les X</v>
      </c>
      <c r="G16" s="683">
        <f>COUNTA('Candidat 2'!$M$92:$AF$94)</f>
        <v>0</v>
      </c>
      <c r="H16" s="684"/>
      <c r="I16" s="224" t="str">
        <f>IFERROR('Candidat 2'!$AG$91,"")</f>
        <v>Saisir les X</v>
      </c>
      <c r="J16" s="683">
        <f>COUNTA('Candidat 3'!$M$92:$AF$94)</f>
        <v>0</v>
      </c>
      <c r="K16" s="684"/>
      <c r="L16" s="224" t="str">
        <f>IFERROR('Candidat 3'!$AG$91,"")</f>
        <v>Saisir les X</v>
      </c>
      <c r="M16" s="683">
        <f>COUNTA('Candidat 4'!$M$92:$AF$94)</f>
        <v>0</v>
      </c>
      <c r="N16" s="684"/>
      <c r="O16" s="224" t="str">
        <f>IFERROR('Candidat 4'!$AG$91,"")</f>
        <v>Saisir les X</v>
      </c>
      <c r="P16" s="683">
        <f>COUNTA('Candidat 5'!$M$92:$AF$94)</f>
        <v>0</v>
      </c>
      <c r="Q16" s="684"/>
      <c r="R16" s="224" t="str">
        <f>IFERROR('Candidat 5'!$AG$91,"")</f>
        <v>Saisir les X</v>
      </c>
      <c r="S16" s="683">
        <f>COUNTA('Candidat 6'!$M$92:$AF$94)</f>
        <v>0</v>
      </c>
      <c r="T16" s="684"/>
      <c r="U16" s="224" t="str">
        <f>IFERROR('Candidat 6'!$AG$91,"")</f>
        <v>Saisir les X</v>
      </c>
      <c r="V16" s="683">
        <f>COUNTA('Candidat 7'!$M$92:$AF$94)</f>
        <v>0</v>
      </c>
      <c r="W16" s="684"/>
      <c r="X16" s="224" t="str">
        <f>IFERROR('Candidat 7'!$AG$91,"")</f>
        <v>Saisir les X</v>
      </c>
      <c r="Y16" s="683">
        <f>COUNTA('Candidat 8'!$M$92:$AF$94)</f>
        <v>0</v>
      </c>
      <c r="Z16" s="684"/>
      <c r="AA16" s="224" t="str">
        <f>IFERROR('Candidat 8'!$AG$91,"")</f>
        <v>Saisir les X</v>
      </c>
      <c r="AB16" s="683">
        <f>COUNTA('Candidat 9'!$M$92:$AF$94)</f>
        <v>0</v>
      </c>
      <c r="AC16" s="684"/>
      <c r="AD16" s="224" t="str">
        <f>IFERROR('Candidat 9'!$AG$91,"")</f>
        <v>Saisir les X</v>
      </c>
      <c r="AE16" s="683">
        <f>COUNTA('Candidat 10'!$M$92:$AF$94)</f>
        <v>0</v>
      </c>
      <c r="AF16" s="684"/>
      <c r="AG16" s="224" t="str">
        <f>IFERROR('Candidat 10'!$AG$91,"")</f>
        <v>Saisir les X</v>
      </c>
      <c r="AH16" s="683">
        <f>COUNTA('Candidat 11'!$M$92:$AF$94)</f>
        <v>0</v>
      </c>
      <c r="AI16" s="684"/>
      <c r="AJ16" s="224" t="str">
        <f>IFERROR('Candidat 11'!$AG$91,"")</f>
        <v>Saisir les X</v>
      </c>
      <c r="AK16" s="683">
        <f>COUNTA('Candidat 12'!$M$92:$AF$94)</f>
        <v>0</v>
      </c>
      <c r="AL16" s="684"/>
      <c r="AM16" s="224" t="str">
        <f>IFERROR('Candidat 12'!$AG$91,"")</f>
        <v>Saisir les X</v>
      </c>
    </row>
    <row r="17" spans="1:61" ht="37" customHeight="1">
      <c r="A17" s="706"/>
      <c r="B17" s="685" t="s">
        <v>198</v>
      </c>
      <c r="C17" s="57" t="s">
        <v>200</v>
      </c>
      <c r="D17" s="687">
        <f>COUNTA('Candidat 1'!$M$97:$AF$99)</f>
        <v>0</v>
      </c>
      <c r="E17" s="688"/>
      <c r="F17" s="222" t="str">
        <f>IFERROR('Candidat 1'!$AG$96,"")</f>
        <v>Saisir les X</v>
      </c>
      <c r="G17" s="687">
        <f>COUNTA('Candidat 2'!$M$97:$AF$99)</f>
        <v>0</v>
      </c>
      <c r="H17" s="688"/>
      <c r="I17" s="222" t="str">
        <f>IFERROR('Candidat 2'!$AG$96,"")</f>
        <v>Saisir les X</v>
      </c>
      <c r="J17" s="687">
        <f>COUNTA('Candidat 3'!$M$97:$AF$99)</f>
        <v>0</v>
      </c>
      <c r="K17" s="688"/>
      <c r="L17" s="222" t="str">
        <f>IFERROR('Candidat 3'!$AG$96,"")</f>
        <v>Saisir les X</v>
      </c>
      <c r="M17" s="687">
        <f>COUNTA('Candidat 4'!$M$97:$AF$99)</f>
        <v>0</v>
      </c>
      <c r="N17" s="688"/>
      <c r="O17" s="222" t="str">
        <f>IFERROR('Candidat 4'!$AG$96,"")</f>
        <v>Saisir les X</v>
      </c>
      <c r="P17" s="687">
        <f>COUNTA('Candidat 5'!$M$97:$AF$99)</f>
        <v>0</v>
      </c>
      <c r="Q17" s="688"/>
      <c r="R17" s="222" t="str">
        <f>IFERROR('Candidat 5'!$AG$96,"")</f>
        <v>Saisir les X</v>
      </c>
      <c r="S17" s="687">
        <f>COUNTA('Candidat 6'!$M$97:$AF$99)</f>
        <v>0</v>
      </c>
      <c r="T17" s="688"/>
      <c r="U17" s="222" t="str">
        <f>IFERROR('Candidat 6'!$AG$96,"")</f>
        <v>Saisir les X</v>
      </c>
      <c r="V17" s="687">
        <f>COUNTA('Candidat 7'!$M$97:$AF$99)</f>
        <v>0</v>
      </c>
      <c r="W17" s="688"/>
      <c r="X17" s="222" t="str">
        <f>IFERROR('Candidat 7'!$AG$96,"")</f>
        <v>Saisir les X</v>
      </c>
      <c r="Y17" s="687">
        <f>COUNTA('Candidat 8'!$M$97:$AF$99)</f>
        <v>0</v>
      </c>
      <c r="Z17" s="688"/>
      <c r="AA17" s="222" t="str">
        <f>IFERROR('Candidat 8'!$AG$96,"")</f>
        <v>Saisir les X</v>
      </c>
      <c r="AB17" s="687">
        <f>COUNTA('Candidat 9'!$M$97:$AF$99)</f>
        <v>0</v>
      </c>
      <c r="AC17" s="688"/>
      <c r="AD17" s="222" t="str">
        <f>IFERROR('Candidat 9'!$AG$96,"")</f>
        <v>Saisir les X</v>
      </c>
      <c r="AE17" s="687">
        <f>COUNTA('Candidat 10'!$M$97:$AF$99)</f>
        <v>0</v>
      </c>
      <c r="AF17" s="688"/>
      <c r="AG17" s="222" t="str">
        <f>IFERROR('Candidat 10'!$AG$96,"")</f>
        <v>Saisir les X</v>
      </c>
      <c r="AH17" s="687">
        <f>COUNTA('Candidat 11'!$M$97:$AF$99)</f>
        <v>0</v>
      </c>
      <c r="AI17" s="688"/>
      <c r="AJ17" s="222" t="str">
        <f>IFERROR('Candidat 11'!$AG$96,"")</f>
        <v>Saisir les X</v>
      </c>
      <c r="AK17" s="687">
        <f>COUNTA('Candidat 12'!$M$97:$AF$99)</f>
        <v>0</v>
      </c>
      <c r="AL17" s="688"/>
      <c r="AM17" s="222" t="str">
        <f>IFERROR('Candidat 12'!$AG$96,"")</f>
        <v>Saisir les X</v>
      </c>
    </row>
    <row r="18" spans="1:61" ht="37" customHeight="1" thickBot="1">
      <c r="A18" s="706"/>
      <c r="B18" s="686"/>
      <c r="C18" s="58" t="s">
        <v>201</v>
      </c>
      <c r="D18" s="683">
        <f>COUNTA('Candidat 1'!$M$101:$AF$103)</f>
        <v>0</v>
      </c>
      <c r="E18" s="684"/>
      <c r="F18" s="223" t="str">
        <f>IFERROR('Candidat 1'!$AG$100,"")</f>
        <v>Saisir les X</v>
      </c>
      <c r="G18" s="683">
        <f>COUNTA('Candidat 2'!$M$101:$AF$103)</f>
        <v>0</v>
      </c>
      <c r="H18" s="684"/>
      <c r="I18" s="223" t="str">
        <f>IFERROR('Candidat 2'!$AG$100,"")</f>
        <v>Saisir les X</v>
      </c>
      <c r="J18" s="683">
        <f>COUNTA('Candidat 3'!$M$101:$AF$103)</f>
        <v>0</v>
      </c>
      <c r="K18" s="684"/>
      <c r="L18" s="223" t="str">
        <f>IFERROR('Candidat 3'!$AG$100,"")</f>
        <v>Saisir les X</v>
      </c>
      <c r="M18" s="683">
        <f>COUNTA('Candidat 4'!$M$101:$AF$103)</f>
        <v>0</v>
      </c>
      <c r="N18" s="684"/>
      <c r="O18" s="223" t="str">
        <f>IFERROR('Candidat 4'!$AG$100,"")</f>
        <v>Saisir les X</v>
      </c>
      <c r="P18" s="683">
        <f>COUNTA('Candidat 5'!$M$101:$AF$103)</f>
        <v>0</v>
      </c>
      <c r="Q18" s="684"/>
      <c r="R18" s="223" t="str">
        <f>IFERROR('Candidat 5'!$AG$100,"")</f>
        <v>Saisir les X</v>
      </c>
      <c r="S18" s="683">
        <f>COUNTA('Candidat 6'!$M$101:$AF$103)</f>
        <v>0</v>
      </c>
      <c r="T18" s="684"/>
      <c r="U18" s="223" t="str">
        <f>IFERROR('Candidat 6'!$AG$100,"")</f>
        <v>Saisir les X</v>
      </c>
      <c r="V18" s="683">
        <f>COUNTA('Candidat 7'!$M$101:$AF$103)</f>
        <v>0</v>
      </c>
      <c r="W18" s="684"/>
      <c r="X18" s="223" t="str">
        <f>IFERROR('Candidat 7'!$AG$100,"")</f>
        <v>Saisir les X</v>
      </c>
      <c r="Y18" s="683">
        <f>COUNTA('Candidat 8'!$M$101:$AF$103)</f>
        <v>0</v>
      </c>
      <c r="Z18" s="684"/>
      <c r="AA18" s="223" t="str">
        <f>IFERROR('Candidat 8'!$AG$100,"")</f>
        <v>Saisir les X</v>
      </c>
      <c r="AB18" s="683">
        <f>COUNTA('Candidat 9'!$M$101:$AF$103)</f>
        <v>0</v>
      </c>
      <c r="AC18" s="684"/>
      <c r="AD18" s="223" t="str">
        <f>IFERROR('Candidat 9'!$AG$100,"")</f>
        <v>Saisir les X</v>
      </c>
      <c r="AE18" s="683">
        <f>COUNTA('Candidat 10'!$M$101:$AF$103)</f>
        <v>0</v>
      </c>
      <c r="AF18" s="684"/>
      <c r="AG18" s="223" t="str">
        <f>IFERROR('Candidat 10'!$AG$100,"")</f>
        <v>Saisir les X</v>
      </c>
      <c r="AH18" s="683">
        <f>COUNTA('Candidat 11'!$M$101:$AF$103)</f>
        <v>0</v>
      </c>
      <c r="AI18" s="684"/>
      <c r="AJ18" s="223" t="str">
        <f>IFERROR('Candidat 11'!$AG$100,"")</f>
        <v>Saisir les X</v>
      </c>
      <c r="AK18" s="683">
        <f>COUNTA('Candidat 12'!$M$101:$AF$103)</f>
        <v>0</v>
      </c>
      <c r="AL18" s="684"/>
      <c r="AM18" s="223" t="str">
        <f>IFERROR('Candidat 12'!$AG$100,"")</f>
        <v>Saisir les X</v>
      </c>
    </row>
    <row r="19" spans="1:61" ht="57" customHeight="1" thickBot="1">
      <c r="A19" s="707"/>
      <c r="B19" s="242" t="s">
        <v>199</v>
      </c>
      <c r="C19" s="228" t="s">
        <v>229</v>
      </c>
      <c r="D19" s="689">
        <f>COUNTA('Candidat 1'!$M$106:$AF$108)</f>
        <v>0</v>
      </c>
      <c r="E19" s="690"/>
      <c r="F19" s="229" t="str">
        <f>IFERROR('Candidat 1'!$AG$105,"")</f>
        <v>Saisir les X</v>
      </c>
      <c r="G19" s="689">
        <f>COUNTA('Candidat 2'!$M$106:$AF$108)</f>
        <v>0</v>
      </c>
      <c r="H19" s="690"/>
      <c r="I19" s="229" t="str">
        <f>IFERROR('Candidat 2'!$AG$105,"")</f>
        <v>Saisir les X</v>
      </c>
      <c r="J19" s="689">
        <f>COUNTA('Candidat 3'!$M$106:$AF$108)</f>
        <v>0</v>
      </c>
      <c r="K19" s="690"/>
      <c r="L19" s="229" t="str">
        <f>IFERROR('Candidat 3'!$AG$105,"")</f>
        <v>Saisir les X</v>
      </c>
      <c r="M19" s="689">
        <f>COUNTA('Candidat 4'!$M$106:$AF$108)</f>
        <v>0</v>
      </c>
      <c r="N19" s="690"/>
      <c r="O19" s="229" t="str">
        <f>IFERROR('Candidat 4'!$AG$105,"")</f>
        <v>Saisir les X</v>
      </c>
      <c r="P19" s="689">
        <f>COUNTA('Candidat 5'!$M$106:$AF$108)</f>
        <v>0</v>
      </c>
      <c r="Q19" s="690"/>
      <c r="R19" s="229" t="str">
        <f>IFERROR('Candidat 5'!$AG$105,"")</f>
        <v>Saisir les X</v>
      </c>
      <c r="S19" s="689">
        <f>COUNTA('Candidat 6'!$M$106:$AF$108)</f>
        <v>0</v>
      </c>
      <c r="T19" s="690"/>
      <c r="U19" s="229" t="str">
        <f>IFERROR('Candidat 6'!$AG$105,"")</f>
        <v>Saisir les X</v>
      </c>
      <c r="V19" s="689">
        <f>COUNTA('Candidat 7'!$M$106:$AF$108)</f>
        <v>0</v>
      </c>
      <c r="W19" s="690"/>
      <c r="X19" s="229" t="str">
        <f>IFERROR('Candidat 7'!$AG$105,"")</f>
        <v>Saisir les X</v>
      </c>
      <c r="Y19" s="689">
        <f>COUNTA('Candidat 8'!$M$106:$AF$108)</f>
        <v>0</v>
      </c>
      <c r="Z19" s="690"/>
      <c r="AA19" s="229" t="str">
        <f>IFERROR('Candidat 8'!$AG$105,"")</f>
        <v>Saisir les X</v>
      </c>
      <c r="AB19" s="689">
        <f>COUNTA('Candidat 9'!$M$106:$AF$108)</f>
        <v>0</v>
      </c>
      <c r="AC19" s="690"/>
      <c r="AD19" s="229" t="str">
        <f>IFERROR('Candidat 9'!$AG$105,"")</f>
        <v>Saisir les X</v>
      </c>
      <c r="AE19" s="689">
        <f>COUNTA('Candidat 10'!$M$106:$AF$108)</f>
        <v>0</v>
      </c>
      <c r="AF19" s="690"/>
      <c r="AG19" s="229" t="str">
        <f>IFERROR('Candidat 10'!$AG$105,"")</f>
        <v>Saisir les X</v>
      </c>
      <c r="AH19" s="689">
        <f>COUNTA('Candidat 11'!$M$106:$AF$108)</f>
        <v>0</v>
      </c>
      <c r="AI19" s="690"/>
      <c r="AJ19" s="229" t="str">
        <f>IFERROR('Candidat 11'!$AG$105,"")</f>
        <v>Saisir les X</v>
      </c>
      <c r="AK19" s="689">
        <f>COUNTA('Candidat 12'!$M$106:$AF$108)</f>
        <v>0</v>
      </c>
      <c r="AL19" s="690"/>
      <c r="AM19" s="229" t="str">
        <f>IFERROR('Candidat 12'!$AG$105,"")</f>
        <v>Saisir les X</v>
      </c>
    </row>
    <row r="20" spans="1:61" ht="15" customHeight="1" thickBot="1">
      <c r="A20" s="395"/>
      <c r="B20" s="396"/>
      <c r="C20" s="645" t="s">
        <v>518</v>
      </c>
      <c r="D20" s="647" t="s">
        <v>463</v>
      </c>
      <c r="E20" s="647"/>
      <c r="F20" s="389">
        <f>+(COUNTIF(F8:F19,"4-BIEN MAITRISÉE"))/12</f>
        <v>0</v>
      </c>
      <c r="G20" s="647" t="s">
        <v>463</v>
      </c>
      <c r="H20" s="647"/>
      <c r="I20" s="389">
        <f>+(COUNTIF(I8:I19,"4-BIEN MAITRISÉE"))/12</f>
        <v>0</v>
      </c>
      <c r="J20" s="647" t="s">
        <v>463</v>
      </c>
      <c r="K20" s="647"/>
      <c r="L20" s="389">
        <f>+(COUNTIF(L8:L19,"4-BIEN MAITRISÉE"))/12</f>
        <v>0</v>
      </c>
      <c r="M20" s="647" t="s">
        <v>463</v>
      </c>
      <c r="N20" s="647"/>
      <c r="O20" s="389">
        <f>+(COUNTIF(O8:O19,"4-BIEN MAITRISÉE"))/12</f>
        <v>0</v>
      </c>
      <c r="P20" s="647" t="s">
        <v>463</v>
      </c>
      <c r="Q20" s="647"/>
      <c r="R20" s="389">
        <f>+(COUNTIF(R8:R19,"4-BIEN MAITRISÉE"))/12</f>
        <v>0</v>
      </c>
      <c r="S20" s="647" t="s">
        <v>463</v>
      </c>
      <c r="T20" s="647"/>
      <c r="U20" s="389">
        <f>+(COUNTIF(U8:U19,"4-BIEN MAITRISÉE"))/12</f>
        <v>0</v>
      </c>
      <c r="V20" s="647" t="s">
        <v>463</v>
      </c>
      <c r="W20" s="647"/>
      <c r="X20" s="389">
        <f>+(COUNTIF(X8:X19,"4-BIEN MAITRISÉE"))/12</f>
        <v>0</v>
      </c>
      <c r="Y20" s="647" t="s">
        <v>463</v>
      </c>
      <c r="Z20" s="647"/>
      <c r="AA20" s="389">
        <f>+(COUNTIF(AA8:AA19,"4-BIEN MAITRISÉE"))/12</f>
        <v>0</v>
      </c>
      <c r="AB20" s="647" t="s">
        <v>463</v>
      </c>
      <c r="AC20" s="647"/>
      <c r="AD20" s="389">
        <f>+(COUNTIF(AD8:AD19,"4-BIEN MAITRISÉE"))/12</f>
        <v>0</v>
      </c>
      <c r="AE20" s="647" t="s">
        <v>463</v>
      </c>
      <c r="AF20" s="647"/>
      <c r="AG20" s="389">
        <f>+(COUNTIF(AG8:AG19,"4-BIEN MAITRISÉE"))/12</f>
        <v>0</v>
      </c>
      <c r="AH20" s="647" t="s">
        <v>463</v>
      </c>
      <c r="AI20" s="647"/>
      <c r="AJ20" s="389">
        <f>+(COUNTIF(AJ8:AJ19,"4-BIEN MAITRISÉE"))/12</f>
        <v>0</v>
      </c>
      <c r="AK20" s="647" t="s">
        <v>463</v>
      </c>
      <c r="AL20" s="647"/>
      <c r="AM20" s="389">
        <f>+(COUNTIF(AM8:AM19,"4-BIEN MAITRISÉE"))/12</f>
        <v>0</v>
      </c>
    </row>
    <row r="21" spans="1:61" ht="15" customHeight="1" thickBot="1">
      <c r="A21" s="395"/>
      <c r="B21" s="396"/>
      <c r="C21" s="646"/>
      <c r="D21" s="648" t="s">
        <v>464</v>
      </c>
      <c r="E21" s="648"/>
      <c r="F21" s="390">
        <f>+(COUNTIF(F8:F19,"3-MAITRISÉE"))/12</f>
        <v>0</v>
      </c>
      <c r="G21" s="648" t="s">
        <v>464</v>
      </c>
      <c r="H21" s="648"/>
      <c r="I21" s="390">
        <f>+(COUNTIF(I8:I19,"3-MAITRISÉE"))/12</f>
        <v>0</v>
      </c>
      <c r="J21" s="648" t="s">
        <v>464</v>
      </c>
      <c r="K21" s="648"/>
      <c r="L21" s="390">
        <f>+(COUNTIF(L8:L19,"3-MAITRISÉE"))/12</f>
        <v>0</v>
      </c>
      <c r="M21" s="648" t="s">
        <v>464</v>
      </c>
      <c r="N21" s="648"/>
      <c r="O21" s="390">
        <f>+(COUNTIF(O8:O19,"3-MAITRISÉE"))/12</f>
        <v>0</v>
      </c>
      <c r="P21" s="648" t="s">
        <v>464</v>
      </c>
      <c r="Q21" s="648"/>
      <c r="R21" s="390">
        <f>+(COUNTIF(R8:R19,"3-MAITRISÉE"))/12</f>
        <v>0</v>
      </c>
      <c r="S21" s="648" t="s">
        <v>464</v>
      </c>
      <c r="T21" s="648"/>
      <c r="U21" s="390">
        <f>+(COUNTIF(U8:U19,"3-MAITRISÉE"))/12</f>
        <v>0</v>
      </c>
      <c r="V21" s="648" t="s">
        <v>464</v>
      </c>
      <c r="W21" s="648"/>
      <c r="X21" s="390">
        <f>+(COUNTIF(X8:X19,"3-MAITRISÉE"))/12</f>
        <v>0</v>
      </c>
      <c r="Y21" s="648" t="s">
        <v>464</v>
      </c>
      <c r="Z21" s="648"/>
      <c r="AA21" s="390">
        <f>+(COUNTIF(AA8:AA19,"3-MAITRISÉE"))/12</f>
        <v>0</v>
      </c>
      <c r="AB21" s="648" t="s">
        <v>464</v>
      </c>
      <c r="AC21" s="648"/>
      <c r="AD21" s="390">
        <f>+(COUNTIF(AD8:AD19,"3-MAITRISÉE"))/12</f>
        <v>0</v>
      </c>
      <c r="AE21" s="648" t="s">
        <v>464</v>
      </c>
      <c r="AF21" s="648"/>
      <c r="AG21" s="390">
        <f>+(COUNTIF(AG8:AG19,"3-MAITRISÉE"))/12</f>
        <v>0</v>
      </c>
      <c r="AH21" s="648" t="s">
        <v>464</v>
      </c>
      <c r="AI21" s="648"/>
      <c r="AJ21" s="390">
        <f>+(COUNTIF(AJ8:AJ19,"3-MAITRISÉE"))/12</f>
        <v>0</v>
      </c>
      <c r="AK21" s="648" t="s">
        <v>464</v>
      </c>
      <c r="AL21" s="648"/>
      <c r="AM21" s="390">
        <f>+(COUNTIF(AM8:AM19,"3-MAITRISÉE"))/12</f>
        <v>0</v>
      </c>
    </row>
    <row r="22" spans="1:61" ht="15" customHeight="1" thickBot="1">
      <c r="A22" s="395"/>
      <c r="B22" s="396"/>
      <c r="C22" s="646"/>
      <c r="D22" s="649" t="s">
        <v>465</v>
      </c>
      <c r="E22" s="649"/>
      <c r="F22" s="390">
        <f>+(COUNTIF(F8:F19,"2-INSUF MAITRISÉE"))/12</f>
        <v>0</v>
      </c>
      <c r="G22" s="649" t="s">
        <v>465</v>
      </c>
      <c r="H22" s="649"/>
      <c r="I22" s="390">
        <f>+(COUNTIF(I8:I19,"2-INSUF MAITRISÉE"))/12</f>
        <v>0</v>
      </c>
      <c r="J22" s="649" t="s">
        <v>465</v>
      </c>
      <c r="K22" s="649"/>
      <c r="L22" s="390">
        <f>+(COUNTIF(L8:L19,"2-INSUF MAITRISÉE"))/12</f>
        <v>0</v>
      </c>
      <c r="M22" s="649" t="s">
        <v>465</v>
      </c>
      <c r="N22" s="649"/>
      <c r="O22" s="390">
        <f>+(COUNTIF(O8:O19,"2-INSUF MAITRISÉE"))/12</f>
        <v>0</v>
      </c>
      <c r="P22" s="649" t="s">
        <v>465</v>
      </c>
      <c r="Q22" s="649"/>
      <c r="R22" s="390">
        <f>+(COUNTIF(R8:R19,"2-INSUF MAITRISÉE"))/12</f>
        <v>0</v>
      </c>
      <c r="S22" s="649" t="s">
        <v>465</v>
      </c>
      <c r="T22" s="649"/>
      <c r="U22" s="390">
        <f>+(COUNTIF(U8:U19,"2-INSUF MAITRISÉE"))/12</f>
        <v>0</v>
      </c>
      <c r="V22" s="649" t="s">
        <v>465</v>
      </c>
      <c r="W22" s="649"/>
      <c r="X22" s="390">
        <f>+(COUNTIF(X8:X19,"2-INSUF MAITRISÉE"))/12</f>
        <v>0</v>
      </c>
      <c r="Y22" s="649" t="s">
        <v>465</v>
      </c>
      <c r="Z22" s="649"/>
      <c r="AA22" s="390">
        <f>+(COUNTIF(AA8:AA19,"2-INSUF MAITRISÉE"))/12</f>
        <v>0</v>
      </c>
      <c r="AB22" s="649" t="s">
        <v>465</v>
      </c>
      <c r="AC22" s="649"/>
      <c r="AD22" s="390">
        <f>+(COUNTIF(AD8:AD19,"2-INSUF MAITRISÉE"))/12</f>
        <v>0</v>
      </c>
      <c r="AE22" s="649" t="s">
        <v>465</v>
      </c>
      <c r="AF22" s="649"/>
      <c r="AG22" s="390">
        <f>+(COUNTIF(AG8:AG19,"2-INSUF MAITRISÉE"))/12</f>
        <v>0</v>
      </c>
      <c r="AH22" s="649" t="s">
        <v>465</v>
      </c>
      <c r="AI22" s="649"/>
      <c r="AJ22" s="390">
        <f>+(COUNTIF(AJ8:AJ19,"2-INSUF MAITRISÉE"))/12</f>
        <v>0</v>
      </c>
      <c r="AK22" s="649" t="s">
        <v>465</v>
      </c>
      <c r="AL22" s="649"/>
      <c r="AM22" s="390">
        <f>+(COUNTIF(AM8:AM19,"2-INSUF MAITRISÉE"))/12</f>
        <v>0</v>
      </c>
    </row>
    <row r="23" spans="1:61" ht="15" customHeight="1">
      <c r="A23" s="395"/>
      <c r="B23" s="396"/>
      <c r="C23" s="646"/>
      <c r="D23" s="651" t="s">
        <v>466</v>
      </c>
      <c r="E23" s="651"/>
      <c r="F23" s="390">
        <f>+(COUNTIF(F8:F19,"1-NON MAITRISÉE"))/12</f>
        <v>0</v>
      </c>
      <c r="G23" s="651" t="s">
        <v>466</v>
      </c>
      <c r="H23" s="651"/>
      <c r="I23" s="390">
        <f>+(COUNTIF(I8:I19,"1-NON MAITRISÉE"))/12</f>
        <v>0</v>
      </c>
      <c r="J23" s="651" t="s">
        <v>466</v>
      </c>
      <c r="K23" s="651"/>
      <c r="L23" s="390">
        <f>+(COUNTIF(L8:L19,"1-NON MAITRISÉE"))/12</f>
        <v>0</v>
      </c>
      <c r="M23" s="651" t="s">
        <v>466</v>
      </c>
      <c r="N23" s="651"/>
      <c r="O23" s="390">
        <f>+(COUNTIF(O8:O19,"1-NON MAITRISÉE"))/12</f>
        <v>0</v>
      </c>
      <c r="P23" s="651" t="s">
        <v>466</v>
      </c>
      <c r="Q23" s="651"/>
      <c r="R23" s="390">
        <f>+(COUNTIF(R8:R19,"1-NON MAITRISÉE"))/12</f>
        <v>0</v>
      </c>
      <c r="S23" s="651" t="s">
        <v>466</v>
      </c>
      <c r="T23" s="651"/>
      <c r="U23" s="390">
        <f>+(COUNTIF(U8:U19,"1-NON MAITRISÉE"))/12</f>
        <v>0</v>
      </c>
      <c r="V23" s="651" t="s">
        <v>466</v>
      </c>
      <c r="W23" s="651"/>
      <c r="X23" s="390">
        <f>+(COUNTIF(X8:X19,"1-NON MAITRISÉE"))/12</f>
        <v>0</v>
      </c>
      <c r="Y23" s="651" t="s">
        <v>466</v>
      </c>
      <c r="Z23" s="651"/>
      <c r="AA23" s="390">
        <f>+(COUNTIF(AA8:AA19,"1-NON MAITRISÉE"))/12</f>
        <v>0</v>
      </c>
      <c r="AB23" s="651" t="s">
        <v>466</v>
      </c>
      <c r="AC23" s="651"/>
      <c r="AD23" s="390">
        <f>+(COUNTIF(AD8:AD19,"1-NON MAITRISÉE"))/12</f>
        <v>0</v>
      </c>
      <c r="AE23" s="651" t="s">
        <v>466</v>
      </c>
      <c r="AF23" s="651"/>
      <c r="AG23" s="390">
        <f>+(COUNTIF(AG8:AG19,"1-NON MAITRISÉE"))/12</f>
        <v>0</v>
      </c>
      <c r="AH23" s="651" t="s">
        <v>466</v>
      </c>
      <c r="AI23" s="651"/>
      <c r="AJ23" s="390">
        <f>+(COUNTIF(AJ8:AJ19,"1-NON MAITRISÉE"))/12</f>
        <v>0</v>
      </c>
      <c r="AK23" s="651" t="s">
        <v>466</v>
      </c>
      <c r="AL23" s="651"/>
      <c r="AM23" s="390">
        <f>+(COUNTIF(AM8:AM19,"1-NON MAITRISÉE"))/12</f>
        <v>0</v>
      </c>
    </row>
    <row r="24" spans="1:61" ht="4" customHeight="1" thickBot="1">
      <c r="A24" s="395"/>
      <c r="B24" s="396"/>
      <c r="C24" s="400"/>
      <c r="D24"/>
      <c r="E24"/>
      <c r="F24"/>
      <c r="G24"/>
      <c r="H24"/>
      <c r="I24"/>
      <c r="J24"/>
      <c r="K24"/>
      <c r="L24"/>
      <c r="M24"/>
      <c r="N24"/>
      <c r="O24"/>
      <c r="P24"/>
      <c r="Q24"/>
      <c r="R24"/>
      <c r="S24"/>
      <c r="T24"/>
      <c r="U24"/>
      <c r="V24"/>
      <c r="W24"/>
      <c r="X24"/>
      <c r="Y24"/>
      <c r="Z24"/>
      <c r="AA24"/>
      <c r="AB24"/>
      <c r="AC24"/>
      <c r="AD24"/>
      <c r="AE24"/>
      <c r="AF24"/>
      <c r="AG24"/>
      <c r="AH24"/>
      <c r="AI24"/>
      <c r="AJ24"/>
      <c r="AK24"/>
      <c r="AL24"/>
      <c r="AM24"/>
    </row>
    <row r="25" spans="1:61" s="43" customFormat="1" ht="22.5" customHeight="1" thickTop="1" thickBot="1">
      <c r="A25" s="395"/>
      <c r="B25" s="396"/>
      <c r="C25" s="401"/>
      <c r="D25" s="402" t="s">
        <v>72</v>
      </c>
      <c r="E25" s="403" t="s">
        <v>7</v>
      </c>
      <c r="F25" s="404" t="s">
        <v>8</v>
      </c>
      <c r="G25" s="402" t="s">
        <v>72</v>
      </c>
      <c r="H25" s="403" t="s">
        <v>7</v>
      </c>
      <c r="I25" s="404" t="s">
        <v>8</v>
      </c>
      <c r="J25" s="402" t="s">
        <v>72</v>
      </c>
      <c r="K25" s="403" t="s">
        <v>7</v>
      </c>
      <c r="L25" s="404" t="s">
        <v>8</v>
      </c>
      <c r="M25" s="402" t="s">
        <v>72</v>
      </c>
      <c r="N25" s="403" t="s">
        <v>7</v>
      </c>
      <c r="O25" s="404" t="s">
        <v>8</v>
      </c>
      <c r="P25" s="402" t="s">
        <v>72</v>
      </c>
      <c r="Q25" s="403" t="s">
        <v>7</v>
      </c>
      <c r="R25" s="404" t="s">
        <v>8</v>
      </c>
      <c r="S25" s="402" t="s">
        <v>72</v>
      </c>
      <c r="T25" s="403" t="s">
        <v>7</v>
      </c>
      <c r="U25" s="404" t="s">
        <v>8</v>
      </c>
      <c r="V25" s="402" t="s">
        <v>72</v>
      </c>
      <c r="W25" s="403" t="s">
        <v>7</v>
      </c>
      <c r="X25" s="404" t="s">
        <v>8</v>
      </c>
      <c r="Y25" s="402" t="s">
        <v>72</v>
      </c>
      <c r="Z25" s="403" t="s">
        <v>7</v>
      </c>
      <c r="AA25" s="404" t="s">
        <v>8</v>
      </c>
      <c r="AB25" s="402" t="s">
        <v>72</v>
      </c>
      <c r="AC25" s="403" t="s">
        <v>7</v>
      </c>
      <c r="AD25" s="404" t="s">
        <v>8</v>
      </c>
      <c r="AE25" s="402" t="s">
        <v>72</v>
      </c>
      <c r="AF25" s="403" t="s">
        <v>7</v>
      </c>
      <c r="AG25" s="404" t="s">
        <v>8</v>
      </c>
      <c r="AH25" s="402" t="s">
        <v>72</v>
      </c>
      <c r="AI25" s="403" t="s">
        <v>7</v>
      </c>
      <c r="AJ25" s="404" t="s">
        <v>8</v>
      </c>
      <c r="AK25" s="402" t="s">
        <v>72</v>
      </c>
      <c r="AL25" s="403" t="s">
        <v>7</v>
      </c>
      <c r="AM25" s="404" t="s">
        <v>8</v>
      </c>
      <c r="AN25"/>
      <c r="AO25" s="1"/>
      <c r="AP25" s="1"/>
      <c r="AQ25" s="1"/>
      <c r="AR25" s="1"/>
      <c r="AS25" s="1"/>
      <c r="AT25" s="1"/>
      <c r="AU25" s="1"/>
      <c r="AV25" s="1"/>
      <c r="AW25" s="1"/>
      <c r="AX25" s="1"/>
      <c r="AY25" s="1"/>
      <c r="AZ25" s="1"/>
      <c r="BA25" s="1"/>
      <c r="BB25" s="1"/>
      <c r="BC25"/>
      <c r="BD25"/>
      <c r="BE25"/>
      <c r="BF25"/>
      <c r="BG25" s="42"/>
      <c r="BH25" s="42"/>
      <c r="BI25" s="42"/>
    </row>
    <row r="26" spans="1:61" ht="48.75" customHeight="1">
      <c r="A26" s="693" t="s">
        <v>525</v>
      </c>
      <c r="B26" s="696" t="s">
        <v>419</v>
      </c>
      <c r="C26" s="60" t="s">
        <v>248</v>
      </c>
      <c r="D26" s="33">
        <f>COUNTA(('Candidat 1'!$M$125:$P$127),('Candidat 1'!$U$125:$X$127),('Candidat 1'!$AC$125:$AF$127))</f>
        <v>0</v>
      </c>
      <c r="E26" s="34">
        <f>COUNTA(('Candidat 1'!$Q$125:$T$127),('Candidat 1'!$Y$125:$AB$127),('Candidat 1'!$AG$125:$AJ$127))</f>
        <v>0</v>
      </c>
      <c r="F26" s="230" t="str">
        <f>IFERROR('Candidat 1'!$AK$124,"")</f>
        <v>Saisir les X</v>
      </c>
      <c r="G26" s="33">
        <f>COUNTA(('Candidat 2'!$M$125:$P$127),('Candidat 2'!$U$125:$X$127),('Candidat 2'!$AC$125:$AF$127))</f>
        <v>0</v>
      </c>
      <c r="H26" s="34">
        <f>COUNTA(('Candidat 2'!$Q$125:$T$127),('Candidat 2'!$Y$125:$AB$127),('Candidat 2'!$AG$125:$AJ$127))</f>
        <v>0</v>
      </c>
      <c r="I26" s="230" t="str">
        <f>IFERROR('Candidat 2'!$AK$124,"")</f>
        <v>Saisir les X</v>
      </c>
      <c r="J26" s="33">
        <f>COUNTA(('Candidat 3'!$M$125:$P$127),('Candidat 3'!$U$125:$X$127),('Candidat 3'!$AC$125:$AF$127))</f>
        <v>0</v>
      </c>
      <c r="K26" s="34">
        <f>COUNTA(('Candidat 3'!$Q$125:$T$127),('Candidat 3'!$Y$125:$AB$127),('Candidat 3'!$AG$125:$AJ$127))</f>
        <v>0</v>
      </c>
      <c r="L26" s="230" t="str">
        <f>IFERROR('Candidat 3'!$AK$124,"")</f>
        <v>Saisir les X</v>
      </c>
      <c r="M26" s="33">
        <f>COUNTA(('Candidat 4'!$M$125:$P$127),('Candidat 4'!$U$125:$X$127),('Candidat 4'!$AC$125:$AF$127))</f>
        <v>0</v>
      </c>
      <c r="N26" s="34">
        <f>COUNTA(('Candidat 4'!$Q$125:$T$127),('Candidat 4'!$Y$125:$AB$127),('Candidat 4'!$AG$125:$AJ$127))</f>
        <v>0</v>
      </c>
      <c r="O26" s="230" t="str">
        <f>IFERROR('Candidat 4'!$AK$124,"")</f>
        <v>Saisir les X</v>
      </c>
      <c r="P26" s="33">
        <f>COUNTA(('Candidat 5'!$M$125:$P$127),('Candidat 5'!$U$125:$X$127),('Candidat 5'!$AC$125:$AF$127))</f>
        <v>0</v>
      </c>
      <c r="Q26" s="34">
        <f>COUNTA(('Candidat 5'!$Q$125:$T$127),('Candidat 5'!$Y$125:$AB$127),('Candidat 5'!$AG$125:$AJ$127))</f>
        <v>0</v>
      </c>
      <c r="R26" s="230" t="str">
        <f>IFERROR('Candidat 5'!$AK$124,"")</f>
        <v>Saisir les X</v>
      </c>
      <c r="S26" s="33">
        <f>COUNTA(('Candidat 6'!$M$125:$P$127),('Candidat 6'!$U$125:$X$127),('Candidat 6'!$AC$125:$AF$127))</f>
        <v>0</v>
      </c>
      <c r="T26" s="34">
        <f>COUNTA(('Candidat 6'!$Q$125:$T$127),('Candidat 6'!$Y$125:$AB$127),('Candidat 6'!$AG$125:$AJ$127))</f>
        <v>0</v>
      </c>
      <c r="U26" s="230" t="str">
        <f>IFERROR('Candidat 6'!$AK$124,"")</f>
        <v>Saisir les X</v>
      </c>
      <c r="V26" s="33">
        <f>COUNTA(('Candidat 7'!$M$125:$P$127),('Candidat 7'!$U$125:$X$127),('Candidat 7'!$AC$125:$AF$127))</f>
        <v>0</v>
      </c>
      <c r="W26" s="34">
        <f>COUNTA(('Candidat 7'!$Q$125:$T$127),('Candidat 7'!$Y$125:$AB$127),('Candidat 7'!$AG$125:$AJ$127))</f>
        <v>0</v>
      </c>
      <c r="X26" s="230" t="str">
        <f>IFERROR('Candidat 7'!$AK$124,"")</f>
        <v>Saisir les X</v>
      </c>
      <c r="Y26" s="33">
        <f>COUNTA(('Candidat 8'!$M$125:$P$127),('Candidat 8'!$U$125:$X$127),('Candidat 8'!$AC$125:$AF$127))</f>
        <v>0</v>
      </c>
      <c r="Z26" s="34">
        <f>COUNTA(('Candidat 8'!$Q$125:$T$127),('Candidat 8'!$Y$125:$AB$127),('Candidat 8'!$AG$125:$AJ$127))</f>
        <v>0</v>
      </c>
      <c r="AA26" s="230" t="str">
        <f>IFERROR('Candidat 8'!$AK$124,"")</f>
        <v>Saisir les X</v>
      </c>
      <c r="AB26" s="33">
        <f>COUNTA(('Candidat 9'!$M$125:$P$127),('Candidat 9'!$U$125:$X$127),('Candidat 9'!$AC$125:$AF$127))</f>
        <v>0</v>
      </c>
      <c r="AC26" s="34">
        <f>COUNTA(('Candidat 9'!$Q$125:$T$127),('Candidat 9'!$Y$125:$AB$127),('Candidat 9'!$AG$125:$AJ$127))</f>
        <v>0</v>
      </c>
      <c r="AD26" s="230" t="str">
        <f>IFERROR('Candidat 9'!$AK$124,"")</f>
        <v>Saisir les X</v>
      </c>
      <c r="AE26" s="33">
        <f>COUNTA(('Candidat 10'!$M$125:$P$127),('Candidat 10'!$U$125:$X$127),('Candidat 10'!$AC$125:$AF$127))</f>
        <v>0</v>
      </c>
      <c r="AF26" s="34">
        <f>COUNTA(('Candidat 10'!$Q$125:$T$127),('Candidat 10'!$Y$125:$AB$127),('Candidat 10'!$AG$125:$AJ$127))</f>
        <v>0</v>
      </c>
      <c r="AG26" s="230" t="str">
        <f>IFERROR('Candidat 10'!$AK$124,"")</f>
        <v>Saisir les X</v>
      </c>
      <c r="AH26" s="33">
        <f>COUNTA(('Candidat 11'!$M$125:$P$127),('Candidat 11'!$U$125:$X$127),('Candidat 11'!$AC$125:$AF$127))</f>
        <v>0</v>
      </c>
      <c r="AI26" s="34">
        <f>COUNTA(('Candidat 11'!$Q$125:$T$127),('Candidat 11'!$Y$125:$AB$127),('Candidat 11'!$AG$125:$AJ$127))</f>
        <v>0</v>
      </c>
      <c r="AJ26" s="230" t="str">
        <f>IFERROR('Candidat 11'!$AK$124,"")</f>
        <v>Saisir les X</v>
      </c>
      <c r="AK26" s="33">
        <f>COUNTA(('Candidat 12'!$M$125:$P$127),('Candidat 12'!$U$125:$X$127),('Candidat 12'!$AC$125:$AF$127))</f>
        <v>0</v>
      </c>
      <c r="AL26" s="34">
        <f>COUNTA(('Candidat 12'!$Q$125:$T$127),('Candidat 12'!$Y$125:$AB$127),('Candidat 12'!$AG$125:$AJ$127))</f>
        <v>0</v>
      </c>
      <c r="AM26" s="230" t="str">
        <f>IFERROR('Candidat 12'!$AK$124,"")</f>
        <v>Saisir les X</v>
      </c>
    </row>
    <row r="27" spans="1:61" ht="48.75" customHeight="1" thickBot="1">
      <c r="A27" s="694"/>
      <c r="B27" s="697"/>
      <c r="C27" s="61" t="s">
        <v>203</v>
      </c>
      <c r="D27" s="65">
        <f>COUNTA(('Candidat 1'!$M$129:$P$131),('Candidat 1'!$U$129:$X$131),('Candidat 1'!$AC$129:$AF$131))</f>
        <v>0</v>
      </c>
      <c r="E27" s="66">
        <f>COUNTA(('Candidat 1'!$Q$129:$T$131),('Candidat 1'!$Y$129:$AB$131),('Candidat 1'!$AG$129:$AJ$131))</f>
        <v>0</v>
      </c>
      <c r="F27" s="231" t="str">
        <f>IFERROR('Candidat 1'!$AK$128,"")</f>
        <v>Saisir les X</v>
      </c>
      <c r="G27" s="65">
        <f>COUNTA(('Candidat 2'!$M$129:$P$131),('Candidat 2'!$U$129:$X$131),('Candidat 2'!$AC$129:$AF$131))</f>
        <v>0</v>
      </c>
      <c r="H27" s="66">
        <f>COUNTA(('Candidat 2'!$Q$129:$T$131),('Candidat 2'!$Y$129:$AB$131),('Candidat 2'!$AG$129:$AJ$131))</f>
        <v>0</v>
      </c>
      <c r="I27" s="231" t="str">
        <f>IFERROR('Candidat 2'!$AK$128,"")</f>
        <v>Saisir les X</v>
      </c>
      <c r="J27" s="65">
        <f>COUNTA(('Candidat 3'!$M$129:$P$131),('Candidat 3'!$U$129:$X$131),('Candidat 3'!$AC$129:$AF$131))</f>
        <v>0</v>
      </c>
      <c r="K27" s="66">
        <f>COUNTA(('Candidat 3'!$Q$129:$T$131),('Candidat 3'!$Y$129:$AB$131),('Candidat 3'!$AG$129:$AJ$131))</f>
        <v>0</v>
      </c>
      <c r="L27" s="231" t="str">
        <f>IFERROR('Candidat 3'!$AK$128,"")</f>
        <v>Saisir les X</v>
      </c>
      <c r="M27" s="65">
        <f>COUNTA(('Candidat 4'!$M$129:$P$131),('Candidat 4'!$U$129:$X$131),('Candidat 4'!$AC$129:$AF$131))</f>
        <v>0</v>
      </c>
      <c r="N27" s="66">
        <f>COUNTA(('Candidat 4'!$Q$129:$T$131),('Candidat 4'!$Y$129:$AB$131),('Candidat 4'!$AG$129:$AJ$131))</f>
        <v>0</v>
      </c>
      <c r="O27" s="231" t="str">
        <f>IFERROR('Candidat 4'!$AK$128,"")</f>
        <v>Saisir les X</v>
      </c>
      <c r="P27" s="65">
        <f>COUNTA(('Candidat 5'!$M$129:$P$131),('Candidat 5'!$U$129:$X$131),('Candidat 5'!$AC$129:$AF$131))</f>
        <v>0</v>
      </c>
      <c r="Q27" s="66">
        <f>COUNTA(('Candidat 5'!$Q$129:$T$131),('Candidat 5'!$Y$129:$AB$131),('Candidat 5'!$AG$129:$AJ$131))</f>
        <v>0</v>
      </c>
      <c r="R27" s="231" t="str">
        <f>IFERROR('Candidat 5'!$AK$128,"")</f>
        <v>Saisir les X</v>
      </c>
      <c r="S27" s="65">
        <f>COUNTA(('Candidat 6'!$M$129:$P$131),('Candidat 6'!$U$129:$X$131),('Candidat 6'!$AC$129:$AF$131))</f>
        <v>0</v>
      </c>
      <c r="T27" s="66">
        <f>COUNTA(('Candidat 6'!$Q$129:$T$131),('Candidat 6'!$Y$129:$AB$131),('Candidat 6'!$AG$129:$AJ$131))</f>
        <v>0</v>
      </c>
      <c r="U27" s="231" t="str">
        <f>IFERROR('Candidat 6'!$AK$128,"")</f>
        <v>Saisir les X</v>
      </c>
      <c r="V27" s="65">
        <f>COUNTA(('Candidat 7'!$M$129:$P$131),('Candidat 7'!$U$129:$X$131),('Candidat 7'!$AC$129:$AF$131))</f>
        <v>0</v>
      </c>
      <c r="W27" s="66">
        <f>COUNTA(('Candidat 7'!$Q$129:$T$131),('Candidat 7'!$Y$129:$AB$131),('Candidat 7'!$AG$129:$AJ$131))</f>
        <v>0</v>
      </c>
      <c r="X27" s="231" t="str">
        <f>IFERROR('Candidat 7'!$AK$128,"")</f>
        <v>Saisir les X</v>
      </c>
      <c r="Y27" s="65">
        <f>COUNTA(('Candidat 8'!$M$129:$P$131),('Candidat 8'!$U$129:$X$131),('Candidat 8'!$AC$129:$AF$131))</f>
        <v>0</v>
      </c>
      <c r="Z27" s="66">
        <f>COUNTA(('Candidat 8'!$Q$129:$T$131),('Candidat 8'!$Y$129:$AB$131),('Candidat 8'!$AG$129:$AJ$131))</f>
        <v>0</v>
      </c>
      <c r="AA27" s="231" t="str">
        <f>IFERROR('Candidat 8'!$AK$128,"")</f>
        <v>Saisir les X</v>
      </c>
      <c r="AB27" s="65">
        <f>COUNTA(('Candidat 9'!$M$129:$P$131),('Candidat 9'!$U$129:$X$131),('Candidat 9'!$AC$129:$AF$131))</f>
        <v>0</v>
      </c>
      <c r="AC27" s="66">
        <f>COUNTA(('Candidat 9'!$Q$129:$T$131),('Candidat 9'!$Y$129:$AB$131),('Candidat 9'!$AG$129:$AJ$131))</f>
        <v>0</v>
      </c>
      <c r="AD27" s="231" t="str">
        <f>IFERROR('Candidat 9'!$AK$128,"")</f>
        <v>Saisir les X</v>
      </c>
      <c r="AE27" s="65">
        <f>COUNTA(('Candidat 10'!$M$129:$P$131),('Candidat 10'!$U$129:$X$131),('Candidat 10'!$AC$129:$AF$131))</f>
        <v>0</v>
      </c>
      <c r="AF27" s="66">
        <f>COUNTA(('Candidat 10'!$Q$129:$T$131),('Candidat 10'!$Y$129:$AB$131),('Candidat 10'!$AG$129:$AJ$131))</f>
        <v>0</v>
      </c>
      <c r="AG27" s="231" t="str">
        <f>IFERROR('Candidat 10'!$AK$128,"")</f>
        <v>Saisir les X</v>
      </c>
      <c r="AH27" s="65">
        <f>COUNTA(('Candidat 11'!$M$129:$P$131),('Candidat 11'!$U$129:$X$131),('Candidat 11'!$AC$129:$AF$131))</f>
        <v>0</v>
      </c>
      <c r="AI27" s="66">
        <f>COUNTA(('Candidat 11'!$Q$129:$T$131),('Candidat 11'!$Y$129:$AB$131),('Candidat 11'!$AG$129:$AJ$131))</f>
        <v>0</v>
      </c>
      <c r="AJ27" s="231" t="str">
        <f>IFERROR('Candidat 11'!$AK$128,"")</f>
        <v>Saisir les X</v>
      </c>
      <c r="AK27" s="65">
        <f>COUNTA(('Candidat 12'!$M$129:$P$131),('Candidat 12'!$U$129:$X$131),('Candidat 12'!$AC$129:$AF$131))</f>
        <v>0</v>
      </c>
      <c r="AL27" s="66">
        <f>COUNTA(('Candidat 12'!$Q$129:$T$131),('Candidat 12'!$Y$129:$AB$131),('Candidat 12'!$AG$129:$AJ$131))</f>
        <v>0</v>
      </c>
      <c r="AM27" s="231" t="str">
        <f>IFERROR('Candidat 12'!$AK$128,"")</f>
        <v>Saisir les X</v>
      </c>
    </row>
    <row r="28" spans="1:61" ht="33.75" customHeight="1">
      <c r="A28" s="694"/>
      <c r="B28" s="704" t="s">
        <v>420</v>
      </c>
      <c r="C28" s="244" t="s">
        <v>205</v>
      </c>
      <c r="D28" s="245">
        <f>COUNTA(('Candidat 1'!$M$134:$P$136),('Candidat 1'!$U$134:$X$136),('Candidat 1'!$AC$134:$AF$136))</f>
        <v>0</v>
      </c>
      <c r="E28" s="246">
        <f>COUNTA(('Candidat 1'!$Q$134:$T$136),('Candidat 1'!$Y$134:$AB$136),('Candidat 1'!$AG$134:$AJ$136))</f>
        <v>0</v>
      </c>
      <c r="F28" s="247" t="str">
        <f>IFERROR('Candidat 1'!$AK$133,"")</f>
        <v>Saisir les X</v>
      </c>
      <c r="G28" s="245">
        <f>COUNTA(('Candidat 2'!$M$134:$P$136),('Candidat 2'!$U$134:$X$136),('Candidat 2'!$AC$134:$AF$136))</f>
        <v>0</v>
      </c>
      <c r="H28" s="246">
        <f>COUNTA(('Candidat 2'!$Q$134:$T$136),('Candidat 2'!$Y$134:$AB$136),('Candidat 2'!$AG$134:$AJ$136))</f>
        <v>0</v>
      </c>
      <c r="I28" s="247" t="str">
        <f>IFERROR('Candidat 2'!$AK$133,"")</f>
        <v>Saisir les X</v>
      </c>
      <c r="J28" s="245">
        <f>COUNTA(('Candidat 3'!$M$134:$P$136),('Candidat 3'!$U$134:$X$136),('Candidat 3'!$AC$134:$AF$136))</f>
        <v>0</v>
      </c>
      <c r="K28" s="246">
        <f>COUNTA(('Candidat 3'!$Q$134:$T$136),('Candidat 3'!$Y$134:$AB$136),('Candidat 3'!$AG$134:$AJ$136))</f>
        <v>0</v>
      </c>
      <c r="L28" s="247" t="str">
        <f>IFERROR('Candidat 3'!$AK$133,"")</f>
        <v>Saisir les X</v>
      </c>
      <c r="M28" s="245">
        <f>COUNTA(('Candidat 4'!$M$134:$P$136),('Candidat 4'!$U$134:$X$136),('Candidat 4'!$AC$134:$AF$136))</f>
        <v>0</v>
      </c>
      <c r="N28" s="246">
        <f>COUNTA(('Candidat 4'!$Q$134:$T$136),('Candidat 4'!$Y$134:$AB$136),('Candidat 4'!$AG$134:$AJ$136))</f>
        <v>0</v>
      </c>
      <c r="O28" s="247" t="str">
        <f>IFERROR('Candidat 4'!$AK$133,"")</f>
        <v>Saisir les X</v>
      </c>
      <c r="P28" s="245">
        <f>COUNTA(('Candidat 5'!$M$134:$P$136),('Candidat 5'!$U$134:$X$136),('Candidat 5'!$AC$134:$AF$136))</f>
        <v>0</v>
      </c>
      <c r="Q28" s="246">
        <f>COUNTA(('Candidat 5'!$Q$134:$T$136),('Candidat 5'!$Y$134:$AB$136),('Candidat 5'!$AG$134:$AJ$136))</f>
        <v>0</v>
      </c>
      <c r="R28" s="247" t="str">
        <f>IFERROR('Candidat 5'!$AK$133,"")</f>
        <v>Saisir les X</v>
      </c>
      <c r="S28" s="245">
        <f>COUNTA(('Candidat 6'!$M$134:$P$136),('Candidat 6'!$U$134:$X$136),('Candidat 6'!$AC$134:$AF$136))</f>
        <v>0</v>
      </c>
      <c r="T28" s="246">
        <f>COUNTA(('Candidat 6'!$Q$134:$T$136),('Candidat 6'!$Y$134:$AB$136),('Candidat 6'!$AG$134:$AJ$136))</f>
        <v>0</v>
      </c>
      <c r="U28" s="247" t="str">
        <f>IFERROR('Candidat 6'!$AK$133,"")</f>
        <v>Saisir les X</v>
      </c>
      <c r="V28" s="245">
        <f>COUNTA(('Candidat 7'!$M$134:$P$136),('Candidat 7'!$U$134:$X$136),('Candidat 7'!$AC$134:$AF$136))</f>
        <v>0</v>
      </c>
      <c r="W28" s="246">
        <f>COUNTA(('Candidat 7'!$Q$134:$T$136),('Candidat 7'!$Y$134:$AB$136),('Candidat 7'!$AG$134:$AJ$136))</f>
        <v>0</v>
      </c>
      <c r="X28" s="247" t="str">
        <f>IFERROR('Candidat 7'!$AK$133,"")</f>
        <v>Saisir les X</v>
      </c>
      <c r="Y28" s="245">
        <f>COUNTA(('Candidat 8'!$M$134:$P$136),('Candidat 8'!$U$134:$X$136),('Candidat 8'!$AC$134:$AF$136))</f>
        <v>0</v>
      </c>
      <c r="Z28" s="246">
        <f>COUNTA(('Candidat 8'!$Q$134:$T$136),('Candidat 8'!$Y$134:$AB$136),('Candidat 8'!$AG$134:$AJ$136))</f>
        <v>0</v>
      </c>
      <c r="AA28" s="247" t="str">
        <f>IFERROR('Candidat 8'!$AK$133,"")</f>
        <v>Saisir les X</v>
      </c>
      <c r="AB28" s="245">
        <f>COUNTA(('Candidat 9'!$M$134:$P$136),('Candidat 9'!$U$134:$X$136),('Candidat 9'!$AC$134:$AF$136))</f>
        <v>0</v>
      </c>
      <c r="AC28" s="246">
        <f>COUNTA(('Candidat 9'!$Q$134:$T$136),('Candidat 9'!$Y$134:$AB$136),('Candidat 9'!$AG$134:$AJ$136))</f>
        <v>0</v>
      </c>
      <c r="AD28" s="247" t="str">
        <f>IFERROR('Candidat 9'!$AK$133,"")</f>
        <v>Saisir les X</v>
      </c>
      <c r="AE28" s="245">
        <f>COUNTA(('Candidat 10'!$M$134:$P$136),('Candidat 10'!$U$134:$X$136),('Candidat 10'!$AC$134:$AF$136))</f>
        <v>0</v>
      </c>
      <c r="AF28" s="246">
        <f>COUNTA(('Candidat 10'!$Q$134:$T$136),('Candidat 10'!$Y$134:$AB$136),('Candidat 10'!$AG$134:$AJ$136))</f>
        <v>0</v>
      </c>
      <c r="AG28" s="247" t="str">
        <f>IFERROR('Candidat 10'!$AK$133,"")</f>
        <v>Saisir les X</v>
      </c>
      <c r="AH28" s="245">
        <f>COUNTA(('Candidat 11'!$M$134:$P$136),('Candidat 11'!$U$134:$X$136),('Candidat 11'!$AC$134:$AF$136))</f>
        <v>0</v>
      </c>
      <c r="AI28" s="246">
        <f>COUNTA(('Candidat 11'!$Q$134:$T$136),('Candidat 11'!$Y$134:$AB$136),('Candidat 11'!$AG$134:$AJ$136))</f>
        <v>0</v>
      </c>
      <c r="AJ28" s="247" t="str">
        <f>IFERROR('Candidat 11'!$AK$133,"")</f>
        <v>Saisir les X</v>
      </c>
      <c r="AK28" s="245">
        <f>COUNTA(('Candidat 12'!$M$134:$P$136),('Candidat 12'!$U$134:$X$136),('Candidat 12'!$AC$134:$AF$136))</f>
        <v>0</v>
      </c>
      <c r="AL28" s="246">
        <f>COUNTA(('Candidat 12'!$Q$134:$T$136),('Candidat 12'!$Y$134:$AB$136),('Candidat 12'!$AG$134:$AJ$136))</f>
        <v>0</v>
      </c>
      <c r="AM28" s="247" t="str">
        <f>IFERROR('Candidat 12'!$AK$133,"")</f>
        <v>Saisir les X</v>
      </c>
    </row>
    <row r="29" spans="1:61" ht="33.75" customHeight="1">
      <c r="A29" s="694"/>
      <c r="B29" s="701"/>
      <c r="C29" s="248" t="s">
        <v>206</v>
      </c>
      <c r="D29" s="35">
        <f>COUNTA(('Candidat 1'!$M$138:$P$140),('Candidat 1'!$U$138:$X$140),('Candidat 1'!$AC$138:$AF$140))</f>
        <v>0</v>
      </c>
      <c r="E29" s="36">
        <f>COUNTA(('Candidat 1'!$Q$138:$T$140),('Candidat 1'!$Y$138:$AB$140),('Candidat 1'!$AG$138:$AJ$140))</f>
        <v>0</v>
      </c>
      <c r="F29" s="237" t="str">
        <f>IFERROR('Candidat 1'!$AK$137,"")</f>
        <v>Saisir les X</v>
      </c>
      <c r="G29" s="35">
        <f>COUNTA(('Candidat 2'!$M$138:$P$140),('Candidat 2'!$U$138:$X$140),('Candidat 2'!$AC$138:$AF$140))</f>
        <v>0</v>
      </c>
      <c r="H29" s="36">
        <f>COUNTA(('Candidat 2'!$Q$138:$T$140),('Candidat 2'!$Y$138:$AB$140),('Candidat 2'!$AG$138:$AJ$140))</f>
        <v>0</v>
      </c>
      <c r="I29" s="237" t="str">
        <f>IFERROR('Candidat 2'!$AK$137,"")</f>
        <v>Saisir les X</v>
      </c>
      <c r="J29" s="35">
        <f>COUNTA(('Candidat 3'!$M$138:$P$140),('Candidat 3'!$U$138:$X$140),('Candidat 3'!$AC$138:$AF$140))</f>
        <v>0</v>
      </c>
      <c r="K29" s="36">
        <f>COUNTA(('Candidat 3'!$Q$138:$T$140),('Candidat 3'!$Y$138:$AB$140),('Candidat 3'!$AG$138:$AJ$140))</f>
        <v>0</v>
      </c>
      <c r="L29" s="237" t="str">
        <f>IFERROR('Candidat 3'!$AK$137,"")</f>
        <v>Saisir les X</v>
      </c>
      <c r="M29" s="35">
        <f>COUNTA(('Candidat 4'!$M$138:$P$140),('Candidat 4'!$U$138:$X$140),('Candidat 4'!$AC$138:$AF$140))</f>
        <v>0</v>
      </c>
      <c r="N29" s="36">
        <f>COUNTA(('Candidat 4'!$Q$138:$T$140),('Candidat 4'!$Y$138:$AB$140),('Candidat 4'!$AG$138:$AJ$140))</f>
        <v>0</v>
      </c>
      <c r="O29" s="237" t="str">
        <f>IFERROR('Candidat 4'!$AK$137,"")</f>
        <v>Saisir les X</v>
      </c>
      <c r="P29" s="35">
        <f>COUNTA(('Candidat 5'!$M$138:$P$140),('Candidat 5'!$U$138:$X$140),('Candidat 5'!$AC$138:$AF$140))</f>
        <v>0</v>
      </c>
      <c r="Q29" s="36">
        <f>COUNTA(('Candidat 5'!$Q$138:$T$140),('Candidat 5'!$Y$138:$AB$140),('Candidat 5'!$AG$138:$AJ$140))</f>
        <v>0</v>
      </c>
      <c r="R29" s="237" t="str">
        <f>IFERROR('Candidat 5'!$AK$137,"")</f>
        <v>Saisir les X</v>
      </c>
      <c r="S29" s="35">
        <f>COUNTA(('Candidat 6'!$M$138:$P$140),('Candidat 6'!$U$138:$X$140),('Candidat 6'!$AC$138:$AF$140))</f>
        <v>0</v>
      </c>
      <c r="T29" s="36">
        <f>COUNTA(('Candidat 6'!$Q$138:$T$140),('Candidat 6'!$Y$138:$AB$140),('Candidat 6'!$AG$138:$AJ$140))</f>
        <v>0</v>
      </c>
      <c r="U29" s="237" t="str">
        <f>IFERROR('Candidat 6'!$AK$137,"")</f>
        <v>Saisir les X</v>
      </c>
      <c r="V29" s="35">
        <f>COUNTA(('Candidat 7'!$M$138:$P$140),('Candidat 7'!$U$138:$X$140),('Candidat 7'!$AC$138:$AF$140))</f>
        <v>0</v>
      </c>
      <c r="W29" s="36">
        <f>COUNTA(('Candidat 7'!$Q$138:$T$140),('Candidat 7'!$Y$138:$AB$140),('Candidat 7'!$AG$138:$AJ$140))</f>
        <v>0</v>
      </c>
      <c r="X29" s="237" t="str">
        <f>IFERROR('Candidat 7'!$AK$137,"")</f>
        <v>Saisir les X</v>
      </c>
      <c r="Y29" s="35">
        <f>COUNTA(('Candidat 8'!$M$138:$P$140),('Candidat 8'!$U$138:$X$140),('Candidat 8'!$AC$138:$AF$140))</f>
        <v>0</v>
      </c>
      <c r="Z29" s="36">
        <f>COUNTA(('Candidat 8'!$Q$138:$T$140),('Candidat 8'!$Y$138:$AB$140),('Candidat 8'!$AG$138:$AJ$140))</f>
        <v>0</v>
      </c>
      <c r="AA29" s="237" t="str">
        <f>IFERROR('Candidat 8'!$AK$137,"")</f>
        <v>Saisir les X</v>
      </c>
      <c r="AB29" s="35">
        <f>COUNTA(('Candidat 9'!$M$138:$P$140),('Candidat 9'!$U$138:$X$140),('Candidat 9'!$AC$138:$AF$140))</f>
        <v>0</v>
      </c>
      <c r="AC29" s="36">
        <f>COUNTA(('Candidat 9'!$Q$138:$T$140),('Candidat 9'!$Y$138:$AB$140),('Candidat 9'!$AG$138:$AJ$140))</f>
        <v>0</v>
      </c>
      <c r="AD29" s="237" t="str">
        <f>IFERROR('Candidat 9'!$AK$137,"")</f>
        <v>Saisir les X</v>
      </c>
      <c r="AE29" s="35">
        <f>COUNTA(('Candidat 10'!$M$138:$P$140),('Candidat 10'!$U$138:$X$140),('Candidat 10'!$AC$138:$AF$140))</f>
        <v>0</v>
      </c>
      <c r="AF29" s="36">
        <f>COUNTA(('Candidat 10'!$Q$138:$T$140),('Candidat 10'!$Y$138:$AB$140),('Candidat 10'!$AG$138:$AJ$140))</f>
        <v>0</v>
      </c>
      <c r="AG29" s="237" t="str">
        <f>IFERROR('Candidat 10'!$AK$137,"")</f>
        <v>Saisir les X</v>
      </c>
      <c r="AH29" s="35">
        <f>COUNTA(('Candidat 11'!$M$138:$P$140),('Candidat 11'!$U$138:$X$140),('Candidat 11'!$AC$138:$AF$140))</f>
        <v>0</v>
      </c>
      <c r="AI29" s="36">
        <f>COUNTA(('Candidat 11'!$Q$138:$T$140),('Candidat 11'!$Y$138:$AB$140),('Candidat 11'!$AG$138:$AJ$140))</f>
        <v>0</v>
      </c>
      <c r="AJ29" s="237" t="str">
        <f>IFERROR('Candidat 11'!$AK$137,"")</f>
        <v>Saisir les X</v>
      </c>
      <c r="AK29" s="35">
        <f>COUNTA(('Candidat 12'!$M$138:$P$140),('Candidat 12'!$U$138:$X$140),('Candidat 12'!$AC$138:$AF$140))</f>
        <v>0</v>
      </c>
      <c r="AL29" s="36">
        <f>COUNTA(('Candidat 12'!$Q$138:$T$140),('Candidat 12'!$Y$138:$AB$140),('Candidat 12'!$AG$138:$AJ$140))</f>
        <v>0</v>
      </c>
      <c r="AM29" s="237" t="str">
        <f>IFERROR('Candidat 12'!$AK$137,"")</f>
        <v>Saisir les X</v>
      </c>
    </row>
    <row r="30" spans="1:61" ht="33.75" customHeight="1">
      <c r="A30" s="694"/>
      <c r="B30" s="701"/>
      <c r="C30" s="243" t="s">
        <v>207</v>
      </c>
      <c r="D30" s="232">
        <f>COUNTA(('Candidat 1'!$M$142:$P$144),('Candidat 1'!$U$142:$X$144),('Candidat 1'!$AC$142:$AF$144))</f>
        <v>0</v>
      </c>
      <c r="E30" s="233">
        <f>COUNTA(('Candidat 1'!$Q$142:$T$144),('Candidat 1'!$Y$142:$AB$144),('Candidat 1'!$AG$142:$AJ$144))</f>
        <v>0</v>
      </c>
      <c r="F30" s="234" t="str">
        <f>IFERROR('Candidat 1'!$AK$141,"")</f>
        <v>Saisir les X</v>
      </c>
      <c r="G30" s="232">
        <f>COUNTA(('Candidat 2'!$M$142:$P$144),('Candidat 2'!$U$142:$X$144),('Candidat 2'!$AC$142:$AF$144))</f>
        <v>0</v>
      </c>
      <c r="H30" s="233">
        <f>COUNTA(('Candidat 2'!$Q$142:$T$144),('Candidat 2'!$Y$142:$AB$144),('Candidat 2'!$AG$142:$AJ$144))</f>
        <v>0</v>
      </c>
      <c r="I30" s="234" t="str">
        <f>IFERROR('Candidat 2'!$AK$141,"")</f>
        <v>Saisir les X</v>
      </c>
      <c r="J30" s="232">
        <f>COUNTA(('Candidat 3'!$M$142:$P$144),('Candidat 3'!$U$142:$X$144),('Candidat 3'!$AC$142:$AF$144))</f>
        <v>0</v>
      </c>
      <c r="K30" s="233">
        <f>COUNTA(('Candidat 3'!$Q$142:$T$144),('Candidat 3'!$Y$142:$AB$144),('Candidat 3'!$AG$142:$AJ$144))</f>
        <v>0</v>
      </c>
      <c r="L30" s="234" t="str">
        <f>IFERROR('Candidat 3'!$AK$141,"")</f>
        <v>Saisir les X</v>
      </c>
      <c r="M30" s="232">
        <f>COUNTA(('Candidat 4'!$M$142:$P$144),('Candidat 4'!$U$142:$X$144),('Candidat 4'!$AC$142:$AF$144))</f>
        <v>0</v>
      </c>
      <c r="N30" s="233">
        <f>COUNTA(('Candidat 4'!$Q$142:$T$144),('Candidat 4'!$Y$142:$AB$144),('Candidat 4'!$AG$142:$AJ$144))</f>
        <v>0</v>
      </c>
      <c r="O30" s="234" t="str">
        <f>IFERROR('Candidat 4'!$AK$141,"")</f>
        <v>Saisir les X</v>
      </c>
      <c r="P30" s="232">
        <f>COUNTA(('Candidat 5'!$M$142:$P$144),('Candidat 5'!$U$142:$X$144),('Candidat 5'!$AC$142:$AF$144))</f>
        <v>0</v>
      </c>
      <c r="Q30" s="233">
        <f>COUNTA(('Candidat 5'!$Q$142:$T$144),('Candidat 5'!$Y$142:$AB$144),('Candidat 5'!$AG$142:$AJ$144))</f>
        <v>0</v>
      </c>
      <c r="R30" s="234" t="str">
        <f>IFERROR('Candidat 5'!$AK$141,"")</f>
        <v>Saisir les X</v>
      </c>
      <c r="S30" s="232">
        <f>COUNTA(('Candidat 6'!$M$142:$P$144),('Candidat 6'!$U$142:$X$144),('Candidat 6'!$AC$142:$AF$144))</f>
        <v>0</v>
      </c>
      <c r="T30" s="233">
        <f>COUNTA(('Candidat 6'!$Q$142:$T$144),('Candidat 6'!$Y$142:$AB$144),('Candidat 6'!$AG$142:$AJ$144))</f>
        <v>0</v>
      </c>
      <c r="U30" s="234" t="str">
        <f>IFERROR('Candidat 6'!$AK$141,"")</f>
        <v>Saisir les X</v>
      </c>
      <c r="V30" s="232">
        <f>COUNTA(('Candidat 7'!$M$142:$P$144),('Candidat 7'!$U$142:$X$144),('Candidat 7'!$AC$142:$AF$144))</f>
        <v>0</v>
      </c>
      <c r="W30" s="233">
        <f>COUNTA(('Candidat 7'!$Q$142:$T$144),('Candidat 7'!$Y$142:$AB$144),('Candidat 7'!$AG$142:$AJ$144))</f>
        <v>0</v>
      </c>
      <c r="X30" s="234" t="str">
        <f>IFERROR('Candidat 7'!$AK$141,"")</f>
        <v>Saisir les X</v>
      </c>
      <c r="Y30" s="232">
        <f>COUNTA(('Candidat 8'!$M$142:$P$144),('Candidat 8'!$U$142:$X$144),('Candidat 8'!$AC$142:$AF$144))</f>
        <v>0</v>
      </c>
      <c r="Z30" s="233">
        <f>COUNTA(('Candidat 8'!$Q$142:$T$144),('Candidat 8'!$Y$142:$AB$144),('Candidat 8'!$AG$142:$AJ$144))</f>
        <v>0</v>
      </c>
      <c r="AA30" s="234" t="str">
        <f>IFERROR('Candidat 8'!$AK$141,"")</f>
        <v>Saisir les X</v>
      </c>
      <c r="AB30" s="232">
        <f>COUNTA(('Candidat 9'!$M$142:$P$144),('Candidat 9'!$U$142:$X$144),('Candidat 9'!$AC$142:$AF$144))</f>
        <v>0</v>
      </c>
      <c r="AC30" s="233">
        <f>COUNTA(('Candidat 9'!$Q$142:$T$144),('Candidat 9'!$Y$142:$AB$144),('Candidat 9'!$AG$142:$AJ$144))</f>
        <v>0</v>
      </c>
      <c r="AD30" s="234" t="str">
        <f>IFERROR('Candidat 9'!$AK$141,"")</f>
        <v>Saisir les X</v>
      </c>
      <c r="AE30" s="232">
        <f>COUNTA(('Candidat 10'!$M$142:$P$144),('Candidat 10'!$U$142:$X$144),('Candidat 10'!$AC$142:$AF$144))</f>
        <v>0</v>
      </c>
      <c r="AF30" s="233">
        <f>COUNTA(('Candidat 10'!$Q$142:$T$144),('Candidat 10'!$Y$142:$AB$144),('Candidat 10'!$AG$142:$AJ$144))</f>
        <v>0</v>
      </c>
      <c r="AG30" s="234" t="str">
        <f>IFERROR('Candidat 10'!$AK$141,"")</f>
        <v>Saisir les X</v>
      </c>
      <c r="AH30" s="232">
        <f>COUNTA(('Candidat 11'!$M$142:$P$144),('Candidat 11'!$U$142:$X$144),('Candidat 11'!$AC$142:$AF$144))</f>
        <v>0</v>
      </c>
      <c r="AI30" s="233">
        <f>COUNTA(('Candidat 11'!$Q$142:$T$144),('Candidat 11'!$Y$142:$AB$144),('Candidat 11'!$AG$142:$AJ$144))</f>
        <v>0</v>
      </c>
      <c r="AJ30" s="234" t="str">
        <f>IFERROR('Candidat 11'!$AK$141,"")</f>
        <v>Saisir les X</v>
      </c>
      <c r="AK30" s="232">
        <f>COUNTA(('Candidat 12'!$M$142:$P$144),('Candidat 12'!$U$142:$X$144),('Candidat 12'!$AC$142:$AF$144))</f>
        <v>0</v>
      </c>
      <c r="AL30" s="233">
        <f>COUNTA(('Candidat 12'!$Q$142:$T$144),('Candidat 12'!$Y$142:$AB$144),('Candidat 12'!$AG$142:$AJ$144))</f>
        <v>0</v>
      </c>
      <c r="AM30" s="234" t="str">
        <f>IFERROR('Candidat 12'!$AK$141,"")</f>
        <v>Saisir les X</v>
      </c>
    </row>
    <row r="31" spans="1:61" ht="33.75" customHeight="1" thickBot="1">
      <c r="A31" s="694"/>
      <c r="B31" s="702"/>
      <c r="C31" s="61" t="s">
        <v>208</v>
      </c>
      <c r="D31" s="65">
        <f>COUNTA(('Candidat 1'!$M$146:$P$148),('Candidat 1'!$U$146:$X$148),('Candidat 1'!$AC$146:$AF$148))</f>
        <v>0</v>
      </c>
      <c r="E31" s="66">
        <f>COUNTA(('Candidat 1'!$Q$146:$T$148),('Candidat 1'!$Y$146:$AB$148),('Candidat 1'!$AG$146:$AJ$148))</f>
        <v>0</v>
      </c>
      <c r="F31" s="231" t="str">
        <f>IFERROR('Candidat 1'!$AK$145,"")</f>
        <v>Saisir les X</v>
      </c>
      <c r="G31" s="65">
        <f>COUNTA(('Candidat 2'!$M$146:$P$148),('Candidat 2'!$U$146:$X$148),('Candidat 2'!$AC$146:$AF$148))</f>
        <v>0</v>
      </c>
      <c r="H31" s="66">
        <f>COUNTA(('Candidat 2'!$Q$146:$T$148),('Candidat 2'!$Y$146:$AB$148),('Candidat 2'!$AG$146:$AJ$148))</f>
        <v>0</v>
      </c>
      <c r="I31" s="231" t="str">
        <f>IFERROR('Candidat 2'!$AK$145,"")</f>
        <v>Saisir les X</v>
      </c>
      <c r="J31" s="65">
        <f>COUNTA(('Candidat 3'!$M$146:$P$148),('Candidat 3'!$U$146:$X$148),('Candidat 3'!$AC$146:$AF$148))</f>
        <v>0</v>
      </c>
      <c r="K31" s="66">
        <f>COUNTA(('Candidat 3'!$Q$146:$T$148),('Candidat 3'!$Y$146:$AB$148),('Candidat 3'!$AG$146:$AJ$148))</f>
        <v>0</v>
      </c>
      <c r="L31" s="231" t="str">
        <f>IFERROR('Candidat 3'!$AK$145,"")</f>
        <v>Saisir les X</v>
      </c>
      <c r="M31" s="65">
        <f>COUNTA(('Candidat 4'!$M$146:$P$148),('Candidat 4'!$U$146:$X$148),('Candidat 4'!$AC$146:$AF$148))</f>
        <v>0</v>
      </c>
      <c r="N31" s="66">
        <f>COUNTA(('Candidat 4'!$Q$146:$T$148),('Candidat 4'!$Y$146:$AB$148),('Candidat 4'!$AG$146:$AJ$148))</f>
        <v>0</v>
      </c>
      <c r="O31" s="231" t="str">
        <f>IFERROR('Candidat 4'!$AK$145,"")</f>
        <v>Saisir les X</v>
      </c>
      <c r="P31" s="65">
        <f>COUNTA(('Candidat 5'!$M$146:$P$148),('Candidat 5'!$U$146:$X$148),('Candidat 5'!$AC$146:$AF$148))</f>
        <v>0</v>
      </c>
      <c r="Q31" s="66">
        <f>COUNTA(('Candidat 5'!$Q$146:$T$148),('Candidat 5'!$Y$146:$AB$148),('Candidat 5'!$AG$146:$AJ$148))</f>
        <v>0</v>
      </c>
      <c r="R31" s="231" t="str">
        <f>IFERROR('Candidat 5'!$AK$145,"")</f>
        <v>Saisir les X</v>
      </c>
      <c r="S31" s="65">
        <f>COUNTA(('Candidat 6'!$M$146:$P$148),('Candidat 6'!$U$146:$X$148),('Candidat 6'!$AC$146:$AF$148))</f>
        <v>0</v>
      </c>
      <c r="T31" s="66">
        <f>COUNTA(('Candidat 6'!$Q$146:$T$148),('Candidat 6'!$Y$146:$AB$148),('Candidat 6'!$AG$146:$AJ$148))</f>
        <v>0</v>
      </c>
      <c r="U31" s="231" t="str">
        <f>IFERROR('Candidat 6'!$AK$145,"")</f>
        <v>Saisir les X</v>
      </c>
      <c r="V31" s="65">
        <f>COUNTA(('Candidat 7'!$M$146:$P$148),('Candidat 7'!$U$146:$X$148),('Candidat 7'!$AC$146:$AF$148))</f>
        <v>0</v>
      </c>
      <c r="W31" s="66">
        <f>COUNTA(('Candidat 7'!$Q$146:$T$148),('Candidat 7'!$Y$146:$AB$148),('Candidat 7'!$AG$146:$AJ$148))</f>
        <v>0</v>
      </c>
      <c r="X31" s="231" t="str">
        <f>IFERROR('Candidat 7'!$AK$145,"")</f>
        <v>Saisir les X</v>
      </c>
      <c r="Y31" s="65">
        <f>COUNTA(('Candidat 8'!$M$146:$P$148),('Candidat 8'!$U$146:$X$148),('Candidat 8'!$AC$146:$AF$148))</f>
        <v>0</v>
      </c>
      <c r="Z31" s="66">
        <f>COUNTA(('Candidat 8'!$Q$146:$T$148),('Candidat 8'!$Y$146:$AB$148),('Candidat 8'!$AG$146:$AJ$148))</f>
        <v>0</v>
      </c>
      <c r="AA31" s="231" t="str">
        <f>IFERROR('Candidat 8'!$AK$145,"")</f>
        <v>Saisir les X</v>
      </c>
      <c r="AB31" s="65">
        <f>COUNTA(('Candidat 9'!$M$146:$P$148),('Candidat 9'!$U$146:$X$148),('Candidat 9'!$AC$146:$AF$148))</f>
        <v>0</v>
      </c>
      <c r="AC31" s="66">
        <f>COUNTA(('Candidat 9'!$Q$146:$T$148),('Candidat 9'!$Y$146:$AB$148),('Candidat 9'!$AG$146:$AJ$148))</f>
        <v>0</v>
      </c>
      <c r="AD31" s="231" t="str">
        <f>IFERROR('Candidat 9'!$AK$145,"")</f>
        <v>Saisir les X</v>
      </c>
      <c r="AE31" s="65">
        <f>COUNTA(('Candidat 10'!$M$146:$P$148),('Candidat 10'!$U$146:$X$148),('Candidat 10'!$AC$146:$AF$148))</f>
        <v>0</v>
      </c>
      <c r="AF31" s="66">
        <f>COUNTA(('Candidat 10'!$Q$146:$T$148),('Candidat 10'!$Y$146:$AB$148),('Candidat 10'!$AG$146:$AJ$148))</f>
        <v>0</v>
      </c>
      <c r="AG31" s="231" t="str">
        <f>IFERROR('Candidat 10'!$AK$145,"")</f>
        <v>Saisir les X</v>
      </c>
      <c r="AH31" s="65">
        <f>COUNTA(('Candidat 11'!$M$146:$P$148),('Candidat 11'!$U$146:$X$148),('Candidat 11'!$AC$146:$AF$148))</f>
        <v>0</v>
      </c>
      <c r="AI31" s="66">
        <f>COUNTA(('Candidat 11'!$Q$146:$T$148),('Candidat 11'!$Y$146:$AB$148),('Candidat 11'!$AG$146:$AJ$148))</f>
        <v>0</v>
      </c>
      <c r="AJ31" s="231" t="str">
        <f>IFERROR('Candidat 11'!$AK$145,"")</f>
        <v>Saisir les X</v>
      </c>
      <c r="AK31" s="65">
        <f>COUNTA(('Candidat 12'!$M$146:$P$148),('Candidat 12'!$U$146:$X$148),('Candidat 12'!$AC$146:$AF$148))</f>
        <v>0</v>
      </c>
      <c r="AL31" s="66">
        <f>COUNTA(('Candidat 12'!$Q$146:$T$148),('Candidat 12'!$Y$146:$AB$148),('Candidat 12'!$AG$146:$AJ$148))</f>
        <v>0</v>
      </c>
      <c r="AM31" s="231" t="str">
        <f>IFERROR('Candidat 12'!$AK$145,"")</f>
        <v>Saisir les X</v>
      </c>
    </row>
    <row r="32" spans="1:61" ht="37" customHeight="1">
      <c r="A32" s="694"/>
      <c r="B32" s="698" t="s">
        <v>211</v>
      </c>
      <c r="C32" s="235" t="s">
        <v>249</v>
      </c>
      <c r="D32" s="33">
        <f>COUNTA(('Candidat 1'!$M$151:$P$155),('Candidat 1'!$U$151:$X$155),('Candidat 1'!$AC$151:$AF$155))</f>
        <v>0</v>
      </c>
      <c r="E32" s="34">
        <f>COUNTA(('Candidat 1'!$Q$151:$T$155),('Candidat 1'!$Y$151:$AB$155),('Candidat 1'!$AG$151:$AJ$155))</f>
        <v>0</v>
      </c>
      <c r="F32" s="230" t="str">
        <f>IFERROR('Candidat 1'!$AK$150,"")</f>
        <v>Saisir les X</v>
      </c>
      <c r="G32" s="33">
        <f>COUNTA(('Candidat 2'!$M$151:$P$155),('Candidat 2'!$U$151:$X$155),('Candidat 2'!$AC$151:$AF$155))</f>
        <v>0</v>
      </c>
      <c r="H32" s="34">
        <f>COUNTA(('Candidat 2'!$Q$151:$T$155),('Candidat 2'!$Y$151:$AB$155),('Candidat 2'!$AG$151:$AJ$155))</f>
        <v>0</v>
      </c>
      <c r="I32" s="230" t="str">
        <f>IFERROR('Candidat 2'!$AK$150,"")</f>
        <v>Saisir les X</v>
      </c>
      <c r="J32" s="33">
        <f>COUNTA(('Candidat 3'!$M$151:$P$155),('Candidat 3'!$U$151:$X$155),('Candidat 3'!$AC$151:$AF$155))</f>
        <v>0</v>
      </c>
      <c r="K32" s="34">
        <f>COUNTA(('Candidat 3'!$Q$151:$T$155),('Candidat 3'!$Y$151:$AB$155),('Candidat 3'!$AG$151:$AJ$155))</f>
        <v>0</v>
      </c>
      <c r="L32" s="230" t="str">
        <f>IFERROR('Candidat 3'!$AK$150,"")</f>
        <v>Saisir les X</v>
      </c>
      <c r="M32" s="33">
        <f>COUNTA(('Candidat 4'!$M$151:$P$155),('Candidat 4'!$U$151:$X$155),('Candidat 4'!$AC$151:$AF$155))</f>
        <v>0</v>
      </c>
      <c r="N32" s="34">
        <f>COUNTA(('Candidat 4'!$Q$151:$T$155),('Candidat 4'!$Y$151:$AB$155),('Candidat 4'!$AG$151:$AJ$155))</f>
        <v>0</v>
      </c>
      <c r="O32" s="230" t="str">
        <f>IFERROR('Candidat 4'!$AK$150,"")</f>
        <v>Saisir les X</v>
      </c>
      <c r="P32" s="33">
        <f>COUNTA(('Candidat 5'!$M$151:$P$155),('Candidat 5'!$U$151:$X$155),('Candidat 5'!$AC$151:$AF$155))</f>
        <v>0</v>
      </c>
      <c r="Q32" s="34">
        <f>COUNTA(('Candidat 5'!$Q$151:$T$155),('Candidat 5'!$Y$151:$AB$155),('Candidat 5'!$AG$151:$AJ$155))</f>
        <v>0</v>
      </c>
      <c r="R32" s="230" t="str">
        <f>IFERROR('Candidat 5'!$AK$150,"")</f>
        <v>Saisir les X</v>
      </c>
      <c r="S32" s="33">
        <f>COUNTA(('Candidat 6'!$M$151:$P$155),('Candidat 6'!$U$151:$X$155),('Candidat 6'!$AC$151:$AF$155))</f>
        <v>0</v>
      </c>
      <c r="T32" s="34">
        <f>COUNTA(('Candidat 6'!$Q$151:$T$155),('Candidat 6'!$Y$151:$AB$155),('Candidat 6'!$AG$151:$AJ$155))</f>
        <v>0</v>
      </c>
      <c r="U32" s="230" t="str">
        <f>IFERROR('Candidat 6'!$AK$150,"")</f>
        <v>Saisir les X</v>
      </c>
      <c r="V32" s="33">
        <f>COUNTA(('Candidat 7'!$M$151:$P$155),('Candidat 7'!$U$151:$X$155),('Candidat 7'!$AC$151:$AF$155))</f>
        <v>0</v>
      </c>
      <c r="W32" s="34">
        <f>COUNTA(('Candidat 7'!$Q$151:$T$155),('Candidat 7'!$Y$151:$AB$155),('Candidat 7'!$AG$151:$AJ$155))</f>
        <v>0</v>
      </c>
      <c r="X32" s="230" t="str">
        <f>IFERROR('Candidat 7'!$AK$150,"")</f>
        <v>Saisir les X</v>
      </c>
      <c r="Y32" s="33">
        <f>COUNTA(('Candidat 8'!$M$151:$P$155),('Candidat 8'!$U$151:$X$155),('Candidat 8'!$AC$151:$AF$155))</f>
        <v>0</v>
      </c>
      <c r="Z32" s="34">
        <f>COUNTA(('Candidat 8'!$Q$151:$T$155),('Candidat 8'!$Y$151:$AB$155),('Candidat 8'!$AG$151:$AJ$155))</f>
        <v>0</v>
      </c>
      <c r="AA32" s="230" t="str">
        <f>IFERROR('Candidat 8'!$AK$150,"")</f>
        <v>Saisir les X</v>
      </c>
      <c r="AB32" s="33">
        <f>COUNTA(('Candidat 9'!$M$151:$P$155),('Candidat 9'!$U$151:$X$155),('Candidat 9'!$AC$151:$AF$155))</f>
        <v>0</v>
      </c>
      <c r="AC32" s="34">
        <f>COUNTA(('Candidat 9'!$Q$151:$T$155),('Candidat 9'!$Y$151:$AB$155),('Candidat 9'!$AG$151:$AJ$155))</f>
        <v>0</v>
      </c>
      <c r="AD32" s="230" t="str">
        <f>IFERROR('Candidat 9'!$AK$150,"")</f>
        <v>Saisir les X</v>
      </c>
      <c r="AE32" s="33">
        <f>COUNTA(('Candidat 10'!$M$151:$P$155),('Candidat 10'!$U$151:$X$155),('Candidat 10'!$AC$151:$AF$155))</f>
        <v>0</v>
      </c>
      <c r="AF32" s="34">
        <f>COUNTA(('Candidat 10'!$Q$151:$T$155),('Candidat 10'!$Y$151:$AB$155),('Candidat 10'!$AG$151:$AJ$155))</f>
        <v>0</v>
      </c>
      <c r="AG32" s="230" t="str">
        <f>IFERROR('Candidat 10'!$AK$150,"")</f>
        <v>Saisir les X</v>
      </c>
      <c r="AH32" s="33">
        <f>COUNTA(('Candidat 11'!$M$151:$P$155),('Candidat 11'!$U$151:$X$155),('Candidat 11'!$AC$151:$AF$155))</f>
        <v>0</v>
      </c>
      <c r="AI32" s="34">
        <f>COUNTA(('Candidat 11'!$Q$151:$T$155),('Candidat 11'!$Y$151:$AB$155),('Candidat 11'!$AG$151:$AJ$155))</f>
        <v>0</v>
      </c>
      <c r="AJ32" s="230" t="str">
        <f>IFERROR('Candidat 11'!$AK$150,"")</f>
        <v>Saisir les X</v>
      </c>
      <c r="AK32" s="33">
        <f>COUNTA(('Candidat 12'!$M$151:$P$155),('Candidat 12'!$U$151:$X$155),('Candidat 12'!$AC$151:$AF$155))</f>
        <v>0</v>
      </c>
      <c r="AL32" s="34">
        <f>COUNTA(('Candidat 12'!$Q$151:$T$155),('Candidat 12'!$Y$151:$AB$155),('Candidat 12'!$AG$151:$AJ$155))</f>
        <v>0</v>
      </c>
      <c r="AM32" s="230" t="str">
        <f>IFERROR('Candidat 12'!$AK$150,"")</f>
        <v>Saisir les X</v>
      </c>
    </row>
    <row r="33" spans="1:58" ht="37" customHeight="1" thickBot="1">
      <c r="A33" s="694"/>
      <c r="B33" s="699"/>
      <c r="C33" s="236" t="s">
        <v>212</v>
      </c>
      <c r="D33" s="35">
        <f>COUNTA(('Candidat 1'!$M$157:$P$159),('Candidat 1'!$U$157:$X$159),('Candidat 1'!$AC$157:$AF$159))</f>
        <v>0</v>
      </c>
      <c r="E33" s="36">
        <f>COUNTA(('Candidat 1'!$Q$157:$T$159),('Candidat 1'!$Y$157:$AB$159),('Candidat 1'!$AG$157:$AJ$159))</f>
        <v>0</v>
      </c>
      <c r="F33" s="237" t="str">
        <f>IFERROR('Candidat 1'!$AK$156,"")</f>
        <v>Saisir les X</v>
      </c>
      <c r="G33" s="35">
        <f>COUNTA(('Candidat 2'!$M$157:$P$159),('Candidat 2'!$U$157:$X$159),('Candidat 2'!$AC$157:$AF$159))</f>
        <v>0</v>
      </c>
      <c r="H33" s="36">
        <f>COUNTA(('Candidat 2'!$Q$157:$T$159),('Candidat 2'!$Y$157:$AB$159),('Candidat 2'!$AG$157:$AJ$159))</f>
        <v>0</v>
      </c>
      <c r="I33" s="237" t="str">
        <f>IFERROR('Candidat 2'!$AK$156,"")</f>
        <v>Saisir les X</v>
      </c>
      <c r="J33" s="35">
        <f>COUNTA(('Candidat 3'!$M$157:$P$159),('Candidat 3'!$U$157:$X$159),('Candidat 3'!$AC$157:$AF$159))</f>
        <v>0</v>
      </c>
      <c r="K33" s="36">
        <f>COUNTA(('Candidat 3'!$Q$157:$T$159),('Candidat 3'!$Y$157:$AB$159),('Candidat 3'!$AG$157:$AJ$159))</f>
        <v>0</v>
      </c>
      <c r="L33" s="237" t="str">
        <f>IFERROR('Candidat 3'!$AK$156,"")</f>
        <v>Saisir les X</v>
      </c>
      <c r="M33" s="35">
        <f>COUNTA(('Candidat 4'!$M$157:$P$159),('Candidat 4'!$U$157:$X$159),('Candidat 4'!$AC$157:$AF$159))</f>
        <v>0</v>
      </c>
      <c r="N33" s="36">
        <f>COUNTA(('Candidat 4'!$Q$157:$T$159),('Candidat 4'!$Y$157:$AB$159),('Candidat 4'!$AG$157:$AJ$159))</f>
        <v>0</v>
      </c>
      <c r="O33" s="237" t="str">
        <f>IFERROR('Candidat 4'!$AK$156,"")</f>
        <v>Saisir les X</v>
      </c>
      <c r="P33" s="35">
        <f>COUNTA(('Candidat 5'!$M$157:$P$159),('Candidat 5'!$U$157:$X$159),('Candidat 5'!$AC$157:$AF$159))</f>
        <v>0</v>
      </c>
      <c r="Q33" s="36">
        <f>COUNTA(('Candidat 5'!$Q$157:$T$159),('Candidat 5'!$Y$157:$AB$159),('Candidat 5'!$AG$157:$AJ$159))</f>
        <v>0</v>
      </c>
      <c r="R33" s="237" t="str">
        <f>IFERROR('Candidat 5'!$AK$156,"")</f>
        <v>Saisir les X</v>
      </c>
      <c r="S33" s="35">
        <f>COUNTA(('Candidat 6'!$M$157:$P$159),('Candidat 6'!$U$157:$X$159),('Candidat 6'!$AC$157:$AF$159))</f>
        <v>0</v>
      </c>
      <c r="T33" s="36">
        <f>COUNTA(('Candidat 6'!$Q$157:$T$159),('Candidat 6'!$Y$157:$AB$159),('Candidat 6'!$AG$157:$AJ$159))</f>
        <v>0</v>
      </c>
      <c r="U33" s="237" t="str">
        <f>IFERROR('Candidat 6'!$AK$156,"")</f>
        <v>Saisir les X</v>
      </c>
      <c r="V33" s="35">
        <f>COUNTA(('Candidat 7'!$M$157:$P$159),('Candidat 7'!$U$157:$X$159),('Candidat 7'!$AC$157:$AF$159))</f>
        <v>0</v>
      </c>
      <c r="W33" s="36">
        <f>COUNTA(('Candidat 7'!$Q$157:$T$159),('Candidat 7'!$Y$157:$AB$159),('Candidat 7'!$AG$157:$AJ$159))</f>
        <v>0</v>
      </c>
      <c r="X33" s="237" t="str">
        <f>IFERROR('Candidat 7'!$AK$156,"")</f>
        <v>Saisir les X</v>
      </c>
      <c r="Y33" s="35">
        <f>COUNTA(('Candidat 8'!$M$157:$P$159),('Candidat 8'!$U$157:$X$159),('Candidat 8'!$AC$157:$AF$159))</f>
        <v>0</v>
      </c>
      <c r="Z33" s="36">
        <f>COUNTA(('Candidat 8'!$Q$157:$T$159),('Candidat 8'!$Y$157:$AB$159),('Candidat 8'!$AG$157:$AJ$159))</f>
        <v>0</v>
      </c>
      <c r="AA33" s="237" t="str">
        <f>IFERROR('Candidat 8'!$AK$156,"")</f>
        <v>Saisir les X</v>
      </c>
      <c r="AB33" s="35">
        <f>COUNTA(('Candidat 9'!$M$157:$P$159),('Candidat 9'!$U$157:$X$159),('Candidat 9'!$AC$157:$AF$159))</f>
        <v>0</v>
      </c>
      <c r="AC33" s="36">
        <f>COUNTA(('Candidat 9'!$Q$157:$T$159),('Candidat 9'!$Y$157:$AB$159),('Candidat 9'!$AG$157:$AJ$159))</f>
        <v>0</v>
      </c>
      <c r="AD33" s="237" t="str">
        <f>IFERROR('Candidat 9'!$AK$156,"")</f>
        <v>Saisir les X</v>
      </c>
      <c r="AE33" s="35">
        <f>COUNTA(('Candidat 10'!$M$157:$P$159),('Candidat 10'!$U$157:$X$159),('Candidat 10'!$AC$157:$AF$159))</f>
        <v>0</v>
      </c>
      <c r="AF33" s="36">
        <f>COUNTA(('Candidat 10'!$Q$157:$T$159),('Candidat 10'!$Y$157:$AB$159),('Candidat 10'!$AG$157:$AJ$159))</f>
        <v>0</v>
      </c>
      <c r="AG33" s="237" t="str">
        <f>IFERROR('Candidat 10'!$AK$156,"")</f>
        <v>Saisir les X</v>
      </c>
      <c r="AH33" s="35">
        <f>COUNTA(('Candidat 11'!$M$157:$P$159),('Candidat 11'!$U$157:$X$159),('Candidat 11'!$AC$157:$AF$159))</f>
        <v>0</v>
      </c>
      <c r="AI33" s="36">
        <f>COUNTA(('Candidat 11'!$Q$157:$T$159),('Candidat 11'!$Y$157:$AB$159),('Candidat 11'!$AG$157:$AJ$159))</f>
        <v>0</v>
      </c>
      <c r="AJ33" s="237" t="str">
        <f>IFERROR('Candidat 11'!$AK$156,"")</f>
        <v>Saisir les X</v>
      </c>
      <c r="AK33" s="35">
        <f>COUNTA(('Candidat 12'!$M$157:$P$159),('Candidat 12'!$U$157:$X$159),('Candidat 12'!$AC$157:$AF$159))</f>
        <v>0</v>
      </c>
      <c r="AL33" s="36">
        <f>COUNTA(('Candidat 12'!$Q$157:$T$159),('Candidat 12'!$Y$157:$AB$159),('Candidat 12'!$AG$157:$AJ$159))</f>
        <v>0</v>
      </c>
      <c r="AM33" s="237" t="str">
        <f>IFERROR('Candidat 12'!$AK$156,"")</f>
        <v>Saisir les X</v>
      </c>
    </row>
    <row r="34" spans="1:58" ht="37" customHeight="1">
      <c r="A34" s="694"/>
      <c r="B34" s="700" t="s">
        <v>421</v>
      </c>
      <c r="C34" s="235" t="s">
        <v>215</v>
      </c>
      <c r="D34" s="33">
        <f>COUNTA(('Candidat 1'!$M$162:$P$164),('Candidat 1'!$U$162:$X$164),('Candidat 1'!$AC$162:$AF$164))</f>
        <v>0</v>
      </c>
      <c r="E34" s="34">
        <f>COUNTA(('Candidat 1'!$Q$162:$T$164),('Candidat 1'!$Y$162:$AB$164),('Candidat 1'!$AG$162:$AJ$164))</f>
        <v>0</v>
      </c>
      <c r="F34" s="230" t="str">
        <f>IFERROR('Candidat 1'!$AK$161,"")</f>
        <v>Saisir les X</v>
      </c>
      <c r="G34" s="33">
        <f>COUNTA(('Candidat 2'!$M$162:$P$164),('Candidat 2'!$U$162:$X$164),('Candidat 2'!$AC$162:$AF$164))</f>
        <v>0</v>
      </c>
      <c r="H34" s="34">
        <f>COUNTA(('Candidat 2'!$Q$162:$T$164),('Candidat 2'!$Y$162:$AB$164),('Candidat 2'!$AG$162:$AJ$164))</f>
        <v>0</v>
      </c>
      <c r="I34" s="230" t="str">
        <f>IFERROR('Candidat 2'!$AK$161,"")</f>
        <v>Saisir les X</v>
      </c>
      <c r="J34" s="33">
        <f>COUNTA(('Candidat 3'!$M$162:$P$164),('Candidat 3'!$U$162:$X$164),('Candidat 3'!$AC$162:$AF$164))</f>
        <v>0</v>
      </c>
      <c r="K34" s="34">
        <f>COUNTA(('Candidat 3'!$Q$162:$T$164),('Candidat 3'!$Y$162:$AB$164),('Candidat 3'!$AG$162:$AJ$164))</f>
        <v>0</v>
      </c>
      <c r="L34" s="230" t="str">
        <f>IFERROR('Candidat 3'!$AK$161,"")</f>
        <v>Saisir les X</v>
      </c>
      <c r="M34" s="33">
        <f>COUNTA(('Candidat 4'!$M$162:$P$164),('Candidat 4'!$U$162:$X$164),('Candidat 4'!$AC$162:$AF$164))</f>
        <v>0</v>
      </c>
      <c r="N34" s="34">
        <f>COUNTA(('Candidat 4'!$Q$162:$T$164),('Candidat 4'!$Y$162:$AB$164),('Candidat 4'!$AG$162:$AJ$164))</f>
        <v>0</v>
      </c>
      <c r="O34" s="230" t="str">
        <f>IFERROR('Candidat 4'!$AK$161,"")</f>
        <v>Saisir les X</v>
      </c>
      <c r="P34" s="33">
        <f>COUNTA(('Candidat 5'!$M$162:$P$164),('Candidat 5'!$U$162:$X$164),('Candidat 5'!$AC$162:$AF$164))</f>
        <v>0</v>
      </c>
      <c r="Q34" s="34">
        <f>COUNTA(('Candidat 5'!$Q$162:$T$164),('Candidat 5'!$Y$162:$AB$164),('Candidat 5'!$AG$162:$AJ$164))</f>
        <v>0</v>
      </c>
      <c r="R34" s="230" t="str">
        <f>IFERROR('Candidat 5'!$AK$161,"")</f>
        <v>Saisir les X</v>
      </c>
      <c r="S34" s="33">
        <f>COUNTA(('Candidat 6'!$M$162:$P$164),('Candidat 6'!$U$162:$X$164),('Candidat 6'!$AC$162:$AF$164))</f>
        <v>0</v>
      </c>
      <c r="T34" s="34">
        <f>COUNTA(('Candidat 6'!$Q$162:$T$164),('Candidat 6'!$Y$162:$AB$164),('Candidat 6'!$AG$162:$AJ$164))</f>
        <v>0</v>
      </c>
      <c r="U34" s="230" t="str">
        <f>IFERROR('Candidat 6'!$AK$161,"")</f>
        <v>Saisir les X</v>
      </c>
      <c r="V34" s="33">
        <f>COUNTA(('Candidat 7'!$M$162:$P$164),('Candidat 7'!$U$162:$X$164),('Candidat 7'!$AC$162:$AF$164))</f>
        <v>0</v>
      </c>
      <c r="W34" s="34">
        <f>COUNTA(('Candidat 7'!$Q$162:$T$164),('Candidat 7'!$Y$162:$AB$164),('Candidat 7'!$AG$162:$AJ$164))</f>
        <v>0</v>
      </c>
      <c r="X34" s="230" t="str">
        <f>IFERROR('Candidat 7'!$AK$161,"")</f>
        <v>Saisir les X</v>
      </c>
      <c r="Y34" s="33">
        <f>COUNTA(('Candidat 8'!$M$162:$P$164),('Candidat 8'!$U$162:$X$164),('Candidat 8'!$AC$162:$AF$164))</f>
        <v>0</v>
      </c>
      <c r="Z34" s="34">
        <f>COUNTA(('Candidat 8'!$Q$162:$T$164),('Candidat 8'!$Y$162:$AB$164),('Candidat 8'!$AG$162:$AJ$164))</f>
        <v>0</v>
      </c>
      <c r="AA34" s="230" t="str">
        <f>IFERROR('Candidat 8'!$AK$161,"")</f>
        <v>Saisir les X</v>
      </c>
      <c r="AB34" s="33">
        <f>COUNTA(('Candidat 9'!$M$162:$P$164),('Candidat 9'!$U$162:$X$164),('Candidat 9'!$AC$162:$AF$164))</f>
        <v>0</v>
      </c>
      <c r="AC34" s="34">
        <f>COUNTA(('Candidat 9'!$Q$162:$T$164),('Candidat 9'!$Y$162:$AB$164),('Candidat 9'!$AG$162:$AJ$164))</f>
        <v>0</v>
      </c>
      <c r="AD34" s="230" t="str">
        <f>IFERROR('Candidat 9'!$AK$161,"")</f>
        <v>Saisir les X</v>
      </c>
      <c r="AE34" s="33">
        <f>COUNTA(('Candidat 10'!$M$162:$P$164),('Candidat 10'!$U$162:$X$164),('Candidat 10'!$AC$162:$AF$164))</f>
        <v>0</v>
      </c>
      <c r="AF34" s="34">
        <f>COUNTA(('Candidat 10'!$Q$162:$T$164),('Candidat 10'!$Y$162:$AB$164),('Candidat 10'!$AG$162:$AJ$164))</f>
        <v>0</v>
      </c>
      <c r="AG34" s="230" t="str">
        <f>IFERROR('Candidat 10'!$AK$161,"")</f>
        <v>Saisir les X</v>
      </c>
      <c r="AH34" s="33">
        <f>COUNTA(('Candidat 11'!$M$162:$P$164),('Candidat 11'!$U$162:$X$164),('Candidat 11'!$AC$162:$AF$164))</f>
        <v>0</v>
      </c>
      <c r="AI34" s="34">
        <f>COUNTA(('Candidat 11'!$Q$162:$T$164),('Candidat 11'!$Y$162:$AB$164),('Candidat 11'!$AG$162:$AJ$164))</f>
        <v>0</v>
      </c>
      <c r="AJ34" s="230" t="str">
        <f>IFERROR('Candidat 11'!$AK$161,"")</f>
        <v>Saisir les X</v>
      </c>
      <c r="AK34" s="33">
        <f>COUNTA(('Candidat 12'!$M$162:$P$164),('Candidat 12'!$U$162:$X$164),('Candidat 12'!$AC$162:$AF$164))</f>
        <v>0</v>
      </c>
      <c r="AL34" s="34">
        <f>COUNTA(('Candidat 12'!$Q$162:$T$164),('Candidat 12'!$Y$162:$AB$164),('Candidat 12'!$AG$162:$AJ$164))</f>
        <v>0</v>
      </c>
      <c r="AM34" s="230" t="str">
        <f>IFERROR('Candidat 12'!$AK$161,"")</f>
        <v>Saisir les X</v>
      </c>
    </row>
    <row r="35" spans="1:58" ht="37" customHeight="1">
      <c r="A35" s="694"/>
      <c r="B35" s="701"/>
      <c r="C35" s="236" t="s">
        <v>216</v>
      </c>
      <c r="D35" s="35">
        <f>COUNTA(('Candidat 1'!$M$166:$P$168),('Candidat 1'!$U$166:$X$168),('Candidat 1'!$AC$166:$AF$168))</f>
        <v>0</v>
      </c>
      <c r="E35" s="36">
        <f>COUNTA(('Candidat 1'!$Q$166:$T$168),('Candidat 1'!$Y$166:$AB$168),('Candidat 1'!$AG$166:$AJ$168))</f>
        <v>0</v>
      </c>
      <c r="F35" s="237" t="str">
        <f>IFERROR('Candidat 1'!$AK$165,"")</f>
        <v>Saisir les X</v>
      </c>
      <c r="G35" s="35">
        <f>COUNTA(('Candidat 2'!$M$166:$P$168),('Candidat 2'!$U$166:$X$168),('Candidat 2'!$AC$166:$AF$168))</f>
        <v>0</v>
      </c>
      <c r="H35" s="36">
        <f>COUNTA(('Candidat 2'!$Q$166:$T$168),('Candidat 2'!$Y$166:$AB$168),('Candidat 2'!$AG$166:$AJ$168))</f>
        <v>0</v>
      </c>
      <c r="I35" s="237" t="str">
        <f>IFERROR('Candidat 2'!$AK$165,"")</f>
        <v>Saisir les X</v>
      </c>
      <c r="J35" s="35">
        <f>COUNTA(('Candidat 3'!$M$166:$P$168),('Candidat 3'!$U$166:$X$168),('Candidat 3'!$AC$166:$AF$168))</f>
        <v>0</v>
      </c>
      <c r="K35" s="36">
        <f>COUNTA(('Candidat 3'!$Q$166:$T$168),('Candidat 3'!$Y$166:$AB$168),('Candidat 3'!$AG$166:$AJ$168))</f>
        <v>0</v>
      </c>
      <c r="L35" s="237" t="str">
        <f>IFERROR('Candidat 3'!$AK$165,"")</f>
        <v>Saisir les X</v>
      </c>
      <c r="M35" s="35">
        <f>COUNTA(('Candidat 4'!$M$166:$P$168),('Candidat 4'!$U$166:$X$168),('Candidat 4'!$AC$166:$AF$168))</f>
        <v>0</v>
      </c>
      <c r="N35" s="36">
        <f>COUNTA(('Candidat 4'!$Q$166:$T$168),('Candidat 4'!$Y$166:$AB$168),('Candidat 4'!$AG$166:$AJ$168))</f>
        <v>0</v>
      </c>
      <c r="O35" s="237" t="str">
        <f>IFERROR('Candidat 4'!$AK$165,"")</f>
        <v>Saisir les X</v>
      </c>
      <c r="P35" s="35">
        <f>COUNTA(('Candidat 5'!$M$166:$P$168),('Candidat 5'!$U$166:$X$168),('Candidat 5'!$AC$166:$AF$168))</f>
        <v>0</v>
      </c>
      <c r="Q35" s="36">
        <f>COUNTA(('Candidat 5'!$Q$166:$T$168),('Candidat 5'!$Y$166:$AB$168),('Candidat 5'!$AG$166:$AJ$168))</f>
        <v>0</v>
      </c>
      <c r="R35" s="237" t="str">
        <f>IFERROR('Candidat 5'!$AK$165,"")</f>
        <v>Saisir les X</v>
      </c>
      <c r="S35" s="35">
        <f>COUNTA(('Candidat 6'!$M$166:$P$168),('Candidat 6'!$U$166:$X$168),('Candidat 6'!$AC$166:$AF$168))</f>
        <v>0</v>
      </c>
      <c r="T35" s="36">
        <f>COUNTA(('Candidat 6'!$Q$166:$T$168),('Candidat 6'!$Y$166:$AB$168),('Candidat 6'!$AG$166:$AJ$168))</f>
        <v>0</v>
      </c>
      <c r="U35" s="237" t="str">
        <f>IFERROR('Candidat 6'!$AK$165,"")</f>
        <v>Saisir les X</v>
      </c>
      <c r="V35" s="35">
        <f>COUNTA(('Candidat 7'!$M$166:$P$168),('Candidat 7'!$U$166:$X$168),('Candidat 7'!$AC$166:$AF$168))</f>
        <v>0</v>
      </c>
      <c r="W35" s="36">
        <f>COUNTA(('Candidat 7'!$Q$166:$T$168),('Candidat 7'!$Y$166:$AB$168),('Candidat 7'!$AG$166:$AJ$168))</f>
        <v>0</v>
      </c>
      <c r="X35" s="237" t="str">
        <f>IFERROR('Candidat 7'!$AK$165,"")</f>
        <v>Saisir les X</v>
      </c>
      <c r="Y35" s="35">
        <f>COUNTA(('Candidat 8'!$M$166:$P$168),('Candidat 8'!$U$166:$X$168),('Candidat 8'!$AC$166:$AF$168))</f>
        <v>0</v>
      </c>
      <c r="Z35" s="36">
        <f>COUNTA(('Candidat 8'!$Q$166:$T$168),('Candidat 8'!$Y$166:$AB$168),('Candidat 8'!$AG$166:$AJ$168))</f>
        <v>0</v>
      </c>
      <c r="AA35" s="237" t="str">
        <f>IFERROR('Candidat 8'!$AK$165,"")</f>
        <v>Saisir les X</v>
      </c>
      <c r="AB35" s="35">
        <f>COUNTA(('Candidat 9'!$M$166:$P$168),('Candidat 9'!$U$166:$X$168),('Candidat 9'!$AC$166:$AF$168))</f>
        <v>0</v>
      </c>
      <c r="AC35" s="36">
        <f>COUNTA(('Candidat 9'!$Q$166:$T$168),('Candidat 9'!$Y$166:$AB$168),('Candidat 9'!$AG$166:$AJ$168))</f>
        <v>0</v>
      </c>
      <c r="AD35" s="237" t="str">
        <f>IFERROR('Candidat 9'!$AK$165,"")</f>
        <v>Saisir les X</v>
      </c>
      <c r="AE35" s="35">
        <f>COUNTA(('Candidat 10'!$M$166:$P$168),('Candidat 10'!$U$166:$X$168),('Candidat 10'!$AC$166:$AF$168))</f>
        <v>0</v>
      </c>
      <c r="AF35" s="36">
        <f>COUNTA(('Candidat 10'!$Q$166:$T$168),('Candidat 10'!$Y$166:$AB$168),('Candidat 10'!$AG$166:$AJ$168))</f>
        <v>0</v>
      </c>
      <c r="AG35" s="237" t="str">
        <f>IFERROR('Candidat 10'!$AK$165,"")</f>
        <v>Saisir les X</v>
      </c>
      <c r="AH35" s="35">
        <f>COUNTA(('Candidat 11'!$M$166:$P$168),('Candidat 11'!$U$166:$X$168),('Candidat 11'!$AC$166:$AF$168))</f>
        <v>0</v>
      </c>
      <c r="AI35" s="36">
        <f>COUNTA(('Candidat 11'!$Q$166:$T$168),('Candidat 11'!$Y$166:$AB$168),('Candidat 11'!$AG$166:$AJ$168))</f>
        <v>0</v>
      </c>
      <c r="AJ35" s="237" t="str">
        <f>IFERROR('Candidat 11'!$AK$165,"")</f>
        <v>Saisir les X</v>
      </c>
      <c r="AK35" s="35">
        <f>COUNTA(('Candidat 12'!$M$166:$P$168),('Candidat 12'!$U$166:$X$168),('Candidat 12'!$AC$166:$AF$168))</f>
        <v>0</v>
      </c>
      <c r="AL35" s="36">
        <f>COUNTA(('Candidat 12'!$Q$166:$T$168),('Candidat 12'!$Y$166:$AB$168),('Candidat 12'!$AG$166:$AJ$168))</f>
        <v>0</v>
      </c>
      <c r="AM35" s="237" t="str">
        <f>IFERROR('Candidat 12'!$AK$165,"")</f>
        <v>Saisir les X</v>
      </c>
    </row>
    <row r="36" spans="1:58" ht="37" customHeight="1" thickBot="1">
      <c r="A36" s="694"/>
      <c r="B36" s="702"/>
      <c r="C36" s="236" t="s">
        <v>217</v>
      </c>
      <c r="D36" s="65">
        <f>COUNTA(('Candidat 1'!$M$170:$P$172),('Candidat 1'!$U$170:$X$172),('Candidat 1'!$AC$170:$AF$172))</f>
        <v>0</v>
      </c>
      <c r="E36" s="66">
        <f>COUNTA(('Candidat 1'!$Q$170:$T$172),('Candidat 1'!$Y$170:$AB$172),('Candidat 1'!$AG$170:$AJ$172))</f>
        <v>0</v>
      </c>
      <c r="F36" s="231" t="str">
        <f>IFERROR('Candidat 1'!$AK$169,"")</f>
        <v>Saisir les X</v>
      </c>
      <c r="G36" s="65">
        <f>COUNTA(('Candidat 2'!$M$170:$P$172),('Candidat 2'!$U$170:$X$172),('Candidat 2'!$AC$170:$AF$172))</f>
        <v>0</v>
      </c>
      <c r="H36" s="66">
        <f>COUNTA(('Candidat 2'!$Q$170:$T$172),('Candidat 2'!$Y$170:$AB$172),('Candidat 2'!$AG$170:$AJ$172))</f>
        <v>0</v>
      </c>
      <c r="I36" s="231" t="str">
        <f>IFERROR('Candidat 2'!$AK$169,"")</f>
        <v>Saisir les X</v>
      </c>
      <c r="J36" s="65">
        <f>COUNTA(('Candidat 3'!$M$170:$P$172),('Candidat 3'!$U$170:$X$172),('Candidat 3'!$AC$170:$AF$172))</f>
        <v>0</v>
      </c>
      <c r="K36" s="66">
        <f>COUNTA(('Candidat 3'!$Q$170:$T$172),('Candidat 3'!$Y$170:$AB$172),('Candidat 3'!$AG$170:$AJ$172))</f>
        <v>0</v>
      </c>
      <c r="L36" s="231" t="str">
        <f>IFERROR('Candidat 3'!$AK$169,"")</f>
        <v>Saisir les X</v>
      </c>
      <c r="M36" s="65">
        <f>COUNTA(('Candidat 4'!$M$170:$P$172),('Candidat 4'!$U$170:$X$172),('Candidat 4'!$AC$170:$AF$172))</f>
        <v>0</v>
      </c>
      <c r="N36" s="66">
        <f>COUNTA(('Candidat 4'!$Q$170:$T$172),('Candidat 4'!$Y$170:$AB$172),('Candidat 4'!$AG$170:$AJ$172))</f>
        <v>0</v>
      </c>
      <c r="O36" s="231" t="str">
        <f>IFERROR('Candidat 4'!$AK$169,"")</f>
        <v>Saisir les X</v>
      </c>
      <c r="P36" s="65">
        <f>COUNTA(('Candidat 5'!$M$170:$P$172),('Candidat 5'!$U$170:$X$172),('Candidat 5'!$AC$170:$AF$172))</f>
        <v>0</v>
      </c>
      <c r="Q36" s="66">
        <f>COUNTA(('Candidat 5'!$Q$170:$T$172),('Candidat 5'!$Y$170:$AB$172),('Candidat 5'!$AG$170:$AJ$172))</f>
        <v>0</v>
      </c>
      <c r="R36" s="231" t="str">
        <f>IFERROR('Candidat 5'!$AK$169,"")</f>
        <v>Saisir les X</v>
      </c>
      <c r="S36" s="65">
        <f>COUNTA(('Candidat 6'!$M$170:$P$172),('Candidat 6'!$U$170:$X$172),('Candidat 6'!$AC$170:$AF$172))</f>
        <v>0</v>
      </c>
      <c r="T36" s="66">
        <f>COUNTA(('Candidat 6'!$Q$170:$T$172),('Candidat 6'!$Y$170:$AB$172),('Candidat 6'!$AG$170:$AJ$172))</f>
        <v>0</v>
      </c>
      <c r="U36" s="231" t="str">
        <f>IFERROR('Candidat 6'!$AK$169,"")</f>
        <v>Saisir les X</v>
      </c>
      <c r="V36" s="65">
        <f>COUNTA(('Candidat 7'!$M$170:$P$172),('Candidat 7'!$U$170:$X$172),('Candidat 7'!$AC$170:$AF$172))</f>
        <v>0</v>
      </c>
      <c r="W36" s="66">
        <f>COUNTA(('Candidat 7'!$Q$170:$T$172),('Candidat 7'!$Y$170:$AB$172),('Candidat 7'!$AG$170:$AJ$172))</f>
        <v>0</v>
      </c>
      <c r="X36" s="231" t="str">
        <f>IFERROR('Candidat 7'!$AK$169,"")</f>
        <v>Saisir les X</v>
      </c>
      <c r="Y36" s="65">
        <f>COUNTA(('Candidat 8'!$M$170:$P$172),('Candidat 8'!$U$170:$X$172),('Candidat 8'!$AC$170:$AF$172))</f>
        <v>0</v>
      </c>
      <c r="Z36" s="66">
        <f>COUNTA(('Candidat 8'!$Q$170:$T$172),('Candidat 8'!$Y$170:$AB$172),('Candidat 8'!$AG$170:$AJ$172))</f>
        <v>0</v>
      </c>
      <c r="AA36" s="231" t="str">
        <f>IFERROR('Candidat 8'!$AK$169,"")</f>
        <v>Saisir les X</v>
      </c>
      <c r="AB36" s="65">
        <f>COUNTA(('Candidat 9'!$M$170:$P$172),('Candidat 9'!$U$170:$X$172),('Candidat 9'!$AC$170:$AF$172))</f>
        <v>0</v>
      </c>
      <c r="AC36" s="66">
        <f>COUNTA(('Candidat 9'!$Q$170:$T$172),('Candidat 9'!$Y$170:$AB$172),('Candidat 9'!$AG$170:$AJ$172))</f>
        <v>0</v>
      </c>
      <c r="AD36" s="231" t="str">
        <f>IFERROR('Candidat 9'!$AK$169,"")</f>
        <v>Saisir les X</v>
      </c>
      <c r="AE36" s="65">
        <f>COUNTA(('Candidat 10'!$M$170:$P$172),('Candidat 10'!$U$170:$X$172),('Candidat 10'!$AC$170:$AF$172))</f>
        <v>0</v>
      </c>
      <c r="AF36" s="66">
        <f>COUNTA(('Candidat 10'!$Q$170:$T$172),('Candidat 10'!$Y$170:$AB$172),('Candidat 10'!$AG$170:$AJ$172))</f>
        <v>0</v>
      </c>
      <c r="AG36" s="231" t="str">
        <f>IFERROR('Candidat 10'!$AK$169,"")</f>
        <v>Saisir les X</v>
      </c>
      <c r="AH36" s="65">
        <f>COUNTA(('Candidat 11'!$M$170:$P$172),('Candidat 11'!$U$170:$X$172),('Candidat 11'!$AC$170:$AF$172))</f>
        <v>0</v>
      </c>
      <c r="AI36" s="66">
        <f>COUNTA(('Candidat 11'!$Q$170:$T$172),('Candidat 11'!$Y$170:$AB$172),('Candidat 11'!$AG$170:$AJ$172))</f>
        <v>0</v>
      </c>
      <c r="AJ36" s="231" t="str">
        <f>IFERROR('Candidat 11'!$AK$169,"")</f>
        <v>Saisir les X</v>
      </c>
      <c r="AK36" s="65">
        <f>COUNTA(('Candidat 12'!$M$170:$P$172),('Candidat 12'!$U$170:$X$172),('Candidat 12'!$AC$170:$AF$172))</f>
        <v>0</v>
      </c>
      <c r="AL36" s="66">
        <f>COUNTA(('Candidat 12'!$Q$170:$T$172),('Candidat 12'!$Y$170:$AB$172),('Candidat 12'!$AG$170:$AJ$172))</f>
        <v>0</v>
      </c>
      <c r="AM36" s="231" t="str">
        <f>IFERROR('Candidat 12'!$AK$169,"")</f>
        <v>Saisir les X</v>
      </c>
    </row>
    <row r="37" spans="1:58" ht="37" customHeight="1">
      <c r="A37" s="694"/>
      <c r="B37" s="696" t="s">
        <v>267</v>
      </c>
      <c r="C37" s="238" t="s">
        <v>219</v>
      </c>
      <c r="D37" s="33">
        <f>COUNTA(('Candidat 1'!$M$175:$P$177),('Candidat 1'!$U$175:$X$177),('Candidat 1'!$AC$175:$AF$177))</f>
        <v>0</v>
      </c>
      <c r="E37" s="34">
        <f>COUNTA(('Candidat 1'!$Q$175:$T$177),('Candidat 1'!$Y$175:$AB$177),('Candidat 1'!$AG$175:$AJ$177))</f>
        <v>0</v>
      </c>
      <c r="F37" s="230" t="str">
        <f>IFERROR('Candidat 1'!$AK$174,"")</f>
        <v>Saisir les X</v>
      </c>
      <c r="G37" s="33">
        <f>COUNTA(('Candidat 2'!$M$175:$P$177),('Candidat 2'!$U$175:$X$177),('Candidat 2'!$AC$175:$AF$177))</f>
        <v>0</v>
      </c>
      <c r="H37" s="34">
        <f>COUNTA(('Candidat 2'!$Q$175:$T$177),('Candidat 2'!$Y$175:$AB$177),('Candidat 2'!$AG$175:$AJ$177))</f>
        <v>0</v>
      </c>
      <c r="I37" s="230" t="str">
        <f>IFERROR('Candidat 2'!$AK$174,"")</f>
        <v>Saisir les X</v>
      </c>
      <c r="J37" s="33">
        <f>COUNTA(('Candidat 3'!$M$175:$P$177),('Candidat 3'!$U$175:$X$177),('Candidat 3'!$AC$175:$AF$177))</f>
        <v>0</v>
      </c>
      <c r="K37" s="34">
        <f>COUNTA(('Candidat 3'!$Q$175:$T$177),('Candidat 3'!$Y$175:$AB$177),('Candidat 3'!$AG$175:$AJ$177))</f>
        <v>0</v>
      </c>
      <c r="L37" s="230" t="str">
        <f>IFERROR('Candidat 3'!$AK$174,"")</f>
        <v>Saisir les X</v>
      </c>
      <c r="M37" s="33">
        <f>COUNTA(('Candidat 4'!$M$175:$P$177),('Candidat 4'!$U$175:$X$177),('Candidat 4'!$AC$175:$AF$177))</f>
        <v>0</v>
      </c>
      <c r="N37" s="34">
        <f>COUNTA(('Candidat 4'!$Q$175:$T$177),('Candidat 4'!$Y$175:$AB$177),('Candidat 4'!$AG$175:$AJ$177))</f>
        <v>0</v>
      </c>
      <c r="O37" s="230" t="str">
        <f>IFERROR('Candidat 4'!$AK$174,"")</f>
        <v>Saisir les X</v>
      </c>
      <c r="P37" s="33">
        <f>COUNTA(('Candidat 5'!$M$175:$P$177),('Candidat 5'!$U$175:$X$177),('Candidat 5'!$AC$175:$AF$177))</f>
        <v>0</v>
      </c>
      <c r="Q37" s="34">
        <f>COUNTA(('Candidat 5'!$Q$175:$T$177),('Candidat 5'!$Y$175:$AB$177),('Candidat 5'!$AG$175:$AJ$177))</f>
        <v>0</v>
      </c>
      <c r="R37" s="230" t="str">
        <f>IFERROR('Candidat 5'!$AK$174,"")</f>
        <v>Saisir les X</v>
      </c>
      <c r="S37" s="33">
        <f>COUNTA(('Candidat 6'!$M$175:$P$177),('Candidat 6'!$U$175:$X$177),('Candidat 6'!$AC$175:$AF$177))</f>
        <v>0</v>
      </c>
      <c r="T37" s="34">
        <f>COUNTA(('Candidat 6'!$Q$175:$T$177),('Candidat 6'!$Y$175:$AB$177),('Candidat 6'!$AG$175:$AJ$177))</f>
        <v>0</v>
      </c>
      <c r="U37" s="230" t="str">
        <f>IFERROR('Candidat 6'!$AK$174,"")</f>
        <v>Saisir les X</v>
      </c>
      <c r="V37" s="33">
        <f>COUNTA(('Candidat 7'!$M$175:$P$177),('Candidat 7'!$U$175:$X$177),('Candidat 7'!$AC$175:$AF$177))</f>
        <v>0</v>
      </c>
      <c r="W37" s="34">
        <f>COUNTA(('Candidat 7'!$Q$175:$T$177),('Candidat 7'!$Y$175:$AB$177),('Candidat 7'!$AG$175:$AJ$177))</f>
        <v>0</v>
      </c>
      <c r="X37" s="230" t="str">
        <f>IFERROR('Candidat 7'!$AK$174,"")</f>
        <v>Saisir les X</v>
      </c>
      <c r="Y37" s="33">
        <f>COUNTA(('Candidat 8'!$M$175:$P$177),('Candidat 8'!$U$175:$X$177),('Candidat 8'!$AC$175:$AF$177))</f>
        <v>0</v>
      </c>
      <c r="Z37" s="34">
        <f>COUNTA(('Candidat 8'!$Q$175:$T$177),('Candidat 8'!$Y$175:$AB$177),('Candidat 8'!$AG$175:$AJ$177))</f>
        <v>0</v>
      </c>
      <c r="AA37" s="230" t="str">
        <f>IFERROR('Candidat 8'!$AK$174,"")</f>
        <v>Saisir les X</v>
      </c>
      <c r="AB37" s="33">
        <f>COUNTA(('Candidat 9'!$M$175:$P$177),('Candidat 9'!$U$175:$X$177),('Candidat 9'!$AC$175:$AF$177))</f>
        <v>0</v>
      </c>
      <c r="AC37" s="34">
        <f>COUNTA(('Candidat 9'!$Q$175:$T$177),('Candidat 9'!$Y$175:$AB$177),('Candidat 9'!$AG$175:$AJ$177))</f>
        <v>0</v>
      </c>
      <c r="AD37" s="230" t="str">
        <f>IFERROR('Candidat 9'!$AK$174,"")</f>
        <v>Saisir les X</v>
      </c>
      <c r="AE37" s="33">
        <f>COUNTA(('Candidat 10'!$M$175:$P$177),('Candidat 10'!$U$175:$X$177),('Candidat 10'!$AC$175:$AF$177))</f>
        <v>0</v>
      </c>
      <c r="AF37" s="34">
        <f>COUNTA(('Candidat 10'!$Q$175:$T$177),('Candidat 10'!$Y$175:$AB$177),('Candidat 10'!$AG$175:$AJ$177))</f>
        <v>0</v>
      </c>
      <c r="AG37" s="230" t="str">
        <f>IFERROR('Candidat 10'!$AK$174,"")</f>
        <v>Saisir les X</v>
      </c>
      <c r="AH37" s="33">
        <f>COUNTA(('Candidat 11'!$M$175:$P$177),('Candidat 11'!$U$175:$X$177),('Candidat 11'!$AC$175:$AF$177))</f>
        <v>0</v>
      </c>
      <c r="AI37" s="34">
        <f>COUNTA(('Candidat 11'!$Q$175:$T$177),('Candidat 11'!$Y$175:$AB$177),('Candidat 11'!$AG$175:$AJ$177))</f>
        <v>0</v>
      </c>
      <c r="AJ37" s="230" t="str">
        <f>IFERROR('Candidat 11'!$AK$174,"")</f>
        <v>Saisir les X</v>
      </c>
      <c r="AK37" s="33">
        <f>COUNTA(('Candidat 12'!$M$175:$P$177),('Candidat 12'!$U$175:$X$177),('Candidat 12'!$AC$175:$AF$177))</f>
        <v>0</v>
      </c>
      <c r="AL37" s="34">
        <f>COUNTA(('Candidat 12'!$Q$175:$T$177),('Candidat 12'!$Y$175:$AB$177),('Candidat 12'!$AG$175:$AJ$177))</f>
        <v>0</v>
      </c>
      <c r="AM37" s="230" t="str">
        <f>IFERROR('Candidat 12'!$AK$174,"")</f>
        <v>Saisir les X</v>
      </c>
    </row>
    <row r="38" spans="1:58" ht="37" customHeight="1">
      <c r="A38" s="694"/>
      <c r="B38" s="703"/>
      <c r="C38" s="239" t="s">
        <v>220</v>
      </c>
      <c r="D38" s="35">
        <f>COUNTA(('Candidat 1'!$M$179:$P$181),('Candidat 1'!$U$179:$X$181),('Candidat 1'!$AC$179:$AF$181))</f>
        <v>0</v>
      </c>
      <c r="E38" s="36">
        <f>COUNTA(('Candidat 1'!$Q$179:$T$181),('Candidat 1'!$Y$179:$AB$181),('Candidat 1'!$AG$179:$AJ$181))</f>
        <v>0</v>
      </c>
      <c r="F38" s="237" t="str">
        <f>IFERROR('Candidat 1'!$AK$178,"")</f>
        <v>Saisir les X</v>
      </c>
      <c r="G38" s="35">
        <f>COUNTA(('Candidat 2'!$M$179:$P$181),('Candidat 2'!$U$179:$X$181),('Candidat 2'!$AC$179:$AF$181))</f>
        <v>0</v>
      </c>
      <c r="H38" s="36">
        <f>COUNTA(('Candidat 2'!$Q$179:$T$181),('Candidat 2'!$Y$179:$AB$181),('Candidat 2'!$AG$179:$AJ$181))</f>
        <v>0</v>
      </c>
      <c r="I38" s="237" t="str">
        <f>IFERROR('Candidat 2'!$AK$178,"")</f>
        <v>Saisir les X</v>
      </c>
      <c r="J38" s="35">
        <f>COUNTA(('Candidat 3'!$M$179:$P$181),('Candidat 3'!$U$179:$X$181),('Candidat 3'!$AC$179:$AF$181))</f>
        <v>0</v>
      </c>
      <c r="K38" s="36">
        <f>COUNTA(('Candidat 3'!$Q$179:$T$181),('Candidat 3'!$Y$179:$AB$181),('Candidat 3'!$AG$179:$AJ$181))</f>
        <v>0</v>
      </c>
      <c r="L38" s="237" t="str">
        <f>IFERROR('Candidat 3'!$AK$178,"")</f>
        <v>Saisir les X</v>
      </c>
      <c r="M38" s="35">
        <f>COUNTA(('Candidat 4'!$M$179:$P$181),('Candidat 4'!$U$179:$X$181),('Candidat 4'!$AC$179:$AF$181))</f>
        <v>0</v>
      </c>
      <c r="N38" s="36">
        <f>COUNTA(('Candidat 4'!$Q$179:$T$181),('Candidat 4'!$Y$179:$AB$181),('Candidat 4'!$AG$179:$AJ$181))</f>
        <v>0</v>
      </c>
      <c r="O38" s="237" t="str">
        <f>IFERROR('Candidat 4'!$AK$178,"")</f>
        <v>Saisir les X</v>
      </c>
      <c r="P38" s="35">
        <f>COUNTA(('Candidat 5'!$M$179:$P$181),('Candidat 5'!$U$179:$X$181),('Candidat 5'!$AC$179:$AF$181))</f>
        <v>0</v>
      </c>
      <c r="Q38" s="36">
        <f>COUNTA(('Candidat 5'!$Q$179:$T$181),('Candidat 5'!$Y$179:$AB$181),('Candidat 5'!$AG$179:$AJ$181))</f>
        <v>0</v>
      </c>
      <c r="R38" s="237" t="str">
        <f>IFERROR('Candidat 5'!$AK$178,"")</f>
        <v>Saisir les X</v>
      </c>
      <c r="S38" s="35">
        <f>COUNTA(('Candidat 6'!$M$179:$P$181),('Candidat 6'!$U$179:$X$181),('Candidat 6'!$AC$179:$AF$181))</f>
        <v>0</v>
      </c>
      <c r="T38" s="36">
        <f>COUNTA(('Candidat 6'!$Q$179:$T$181),('Candidat 6'!$Y$179:$AB$181),('Candidat 6'!$AG$179:$AJ$181))</f>
        <v>0</v>
      </c>
      <c r="U38" s="237" t="str">
        <f>IFERROR('Candidat 6'!$AK$178,"")</f>
        <v>Saisir les X</v>
      </c>
      <c r="V38" s="35">
        <f>COUNTA(('Candidat 7'!$M$179:$P$181),('Candidat 7'!$U$179:$X$181),('Candidat 7'!$AC$179:$AF$181))</f>
        <v>0</v>
      </c>
      <c r="W38" s="36">
        <f>COUNTA(('Candidat 7'!$Q$179:$T$181),('Candidat 7'!$Y$179:$AB$181),('Candidat 7'!$AG$179:$AJ$181))</f>
        <v>0</v>
      </c>
      <c r="X38" s="237" t="str">
        <f>IFERROR('Candidat 7'!$AK$178,"")</f>
        <v>Saisir les X</v>
      </c>
      <c r="Y38" s="35">
        <f>COUNTA(('Candidat 8'!$M$179:$P$181),('Candidat 8'!$U$179:$X$181),('Candidat 8'!$AC$179:$AF$181))</f>
        <v>0</v>
      </c>
      <c r="Z38" s="36">
        <f>COUNTA(('Candidat 8'!$Q$179:$T$181),('Candidat 8'!$Y$179:$AB$181),('Candidat 8'!$AG$179:$AJ$181))</f>
        <v>0</v>
      </c>
      <c r="AA38" s="237" t="str">
        <f>IFERROR('Candidat 8'!$AK$178,"")</f>
        <v>Saisir les X</v>
      </c>
      <c r="AB38" s="35">
        <f>COUNTA(('Candidat 9'!$M$179:$P$181),('Candidat 9'!$U$179:$X$181),('Candidat 9'!$AC$179:$AF$181))</f>
        <v>0</v>
      </c>
      <c r="AC38" s="36">
        <f>COUNTA(('Candidat 9'!$Q$179:$T$181),('Candidat 9'!$Y$179:$AB$181),('Candidat 9'!$AG$179:$AJ$181))</f>
        <v>0</v>
      </c>
      <c r="AD38" s="237" t="str">
        <f>IFERROR('Candidat 9'!$AK$178,"")</f>
        <v>Saisir les X</v>
      </c>
      <c r="AE38" s="35">
        <f>COUNTA(('Candidat 10'!$M$179:$P$181),('Candidat 10'!$U$179:$X$181),('Candidat 10'!$AC$179:$AF$181))</f>
        <v>0</v>
      </c>
      <c r="AF38" s="36">
        <f>COUNTA(('Candidat 10'!$Q$179:$T$181),('Candidat 10'!$Y$179:$AB$181),('Candidat 10'!$AG$179:$AJ$181))</f>
        <v>0</v>
      </c>
      <c r="AG38" s="237" t="str">
        <f>IFERROR('Candidat 10'!$AK$178,"")</f>
        <v>Saisir les X</v>
      </c>
      <c r="AH38" s="35">
        <f>COUNTA(('Candidat 11'!$M$179:$P$181),('Candidat 11'!$U$179:$X$181),('Candidat 11'!$AC$179:$AF$181))</f>
        <v>0</v>
      </c>
      <c r="AI38" s="36">
        <f>COUNTA(('Candidat 11'!$Q$179:$T$181),('Candidat 11'!$Y$179:$AB$181),('Candidat 11'!$AG$179:$AJ$181))</f>
        <v>0</v>
      </c>
      <c r="AJ38" s="237" t="str">
        <f>IFERROR('Candidat 11'!$AK$178,"")</f>
        <v>Saisir les X</v>
      </c>
      <c r="AK38" s="35">
        <f>COUNTA(('Candidat 12'!$M$179:$P$181),('Candidat 12'!$U$179:$X$181),('Candidat 12'!$AC$179:$AF$181))</f>
        <v>0</v>
      </c>
      <c r="AL38" s="36">
        <f>COUNTA(('Candidat 12'!$Q$179:$T$181),('Candidat 12'!$Y$179:$AB$181),('Candidat 12'!$AG$179:$AJ$181))</f>
        <v>0</v>
      </c>
      <c r="AM38" s="237" t="str">
        <f>IFERROR('Candidat 12'!$AK$178,"")</f>
        <v>Saisir les X</v>
      </c>
    </row>
    <row r="39" spans="1:58" ht="37" customHeight="1">
      <c r="A39" s="694"/>
      <c r="B39" s="703"/>
      <c r="C39" s="239" t="s">
        <v>221</v>
      </c>
      <c r="D39" s="35">
        <f>COUNTA(('Candidat 1'!$M$183:$P$185),('Candidat 1'!$U$183:$X$185),('Candidat 1'!$AC$183:$AF$185))</f>
        <v>0</v>
      </c>
      <c r="E39" s="36">
        <f>COUNTA(('Candidat 1'!$Q$183:$T$185),('Candidat 1'!$Y$183:$AB$185),('Candidat 1'!$AG$183:$AJ$185))</f>
        <v>0</v>
      </c>
      <c r="F39" s="237" t="str">
        <f>IFERROR('Candidat 1'!$AK$182,"")</f>
        <v>Saisir les X</v>
      </c>
      <c r="G39" s="35">
        <f>COUNTA(('Candidat 2'!$M$183:$P$185),('Candidat 2'!$U$183:$X$185),('Candidat 2'!$AC$183:$AF$185))</f>
        <v>0</v>
      </c>
      <c r="H39" s="36">
        <f>COUNTA(('Candidat 2'!$Q$183:$T$185),('Candidat 2'!$Y$183:$AB$185),('Candidat 2'!$AG$183:$AJ$185))</f>
        <v>0</v>
      </c>
      <c r="I39" s="237" t="str">
        <f>IFERROR('Candidat 2'!$AK$182,"")</f>
        <v>Saisir les X</v>
      </c>
      <c r="J39" s="35">
        <f>COUNTA(('Candidat 3'!$M$183:$P$185),('Candidat 3'!$U$183:$X$185),('Candidat 3'!$AC$183:$AF$185))</f>
        <v>0</v>
      </c>
      <c r="K39" s="36">
        <f>COUNTA(('Candidat 3'!$Q$183:$T$185),('Candidat 3'!$Y$183:$AB$185),('Candidat 3'!$AG$183:$AJ$185))</f>
        <v>0</v>
      </c>
      <c r="L39" s="237" t="str">
        <f>IFERROR('Candidat 3'!$AK$182,"")</f>
        <v>Saisir les X</v>
      </c>
      <c r="M39" s="35">
        <f>COUNTA(('Candidat 4'!$M$183:$P$185),('Candidat 4'!$U$183:$X$185),('Candidat 4'!$AC$183:$AF$185))</f>
        <v>0</v>
      </c>
      <c r="N39" s="36">
        <f>COUNTA(('Candidat 4'!$Q$183:$T$185),('Candidat 4'!$Y$183:$AB$185),('Candidat 4'!$AG$183:$AJ$185))</f>
        <v>0</v>
      </c>
      <c r="O39" s="237" t="str">
        <f>IFERROR('Candidat 4'!$AK$182,"")</f>
        <v>Saisir les X</v>
      </c>
      <c r="P39" s="35">
        <f>COUNTA(('Candidat 5'!$M$183:$P$185),('Candidat 5'!$U$183:$X$185),('Candidat 5'!$AC$183:$AF$185))</f>
        <v>0</v>
      </c>
      <c r="Q39" s="36">
        <f>COUNTA(('Candidat 5'!$Q$183:$T$185),('Candidat 5'!$Y$183:$AB$185),('Candidat 5'!$AG$183:$AJ$185))</f>
        <v>0</v>
      </c>
      <c r="R39" s="237" t="str">
        <f>IFERROR('Candidat 5'!$AK$182,"")</f>
        <v>Saisir les X</v>
      </c>
      <c r="S39" s="35">
        <f>COUNTA(('Candidat 6'!$M$183:$P$185),('Candidat 6'!$U$183:$X$185),('Candidat 6'!$AC$183:$AF$185))</f>
        <v>0</v>
      </c>
      <c r="T39" s="36">
        <f>COUNTA(('Candidat 6'!$Q$183:$T$185),('Candidat 6'!$Y$183:$AB$185),('Candidat 6'!$AG$183:$AJ$185))</f>
        <v>0</v>
      </c>
      <c r="U39" s="237" t="str">
        <f>IFERROR('Candidat 6'!$AK$182,"")</f>
        <v>Saisir les X</v>
      </c>
      <c r="V39" s="35">
        <f>COUNTA(('Candidat 7'!$M$183:$P$185),('Candidat 7'!$U$183:$X$185),('Candidat 7'!$AC$183:$AF$185))</f>
        <v>0</v>
      </c>
      <c r="W39" s="36">
        <f>COUNTA(('Candidat 7'!$Q$183:$T$185),('Candidat 7'!$Y$183:$AB$185),('Candidat 7'!$AG$183:$AJ$185))</f>
        <v>0</v>
      </c>
      <c r="X39" s="237" t="str">
        <f>IFERROR('Candidat 7'!$AK$182,"")</f>
        <v>Saisir les X</v>
      </c>
      <c r="Y39" s="35">
        <f>COUNTA(('Candidat 8'!$M$183:$P$185),('Candidat 8'!$U$183:$X$185),('Candidat 8'!$AC$183:$AF$185))</f>
        <v>0</v>
      </c>
      <c r="Z39" s="36">
        <f>COUNTA(('Candidat 8'!$Q$183:$T$185),('Candidat 8'!$Y$183:$AB$185),('Candidat 8'!$AG$183:$AJ$185))</f>
        <v>0</v>
      </c>
      <c r="AA39" s="237" t="str">
        <f>IFERROR('Candidat 8'!$AK$182,"")</f>
        <v>Saisir les X</v>
      </c>
      <c r="AB39" s="35">
        <f>COUNTA(('Candidat 9'!$M$183:$P$185),('Candidat 9'!$U$183:$X$185),('Candidat 9'!$AC$183:$AF$185))</f>
        <v>0</v>
      </c>
      <c r="AC39" s="36">
        <f>COUNTA(('Candidat 9'!$Q$183:$T$185),('Candidat 9'!$Y$183:$AB$185),('Candidat 9'!$AG$183:$AJ$185))</f>
        <v>0</v>
      </c>
      <c r="AD39" s="237" t="str">
        <f>IFERROR('Candidat 9'!$AK$182,"")</f>
        <v>Saisir les X</v>
      </c>
      <c r="AE39" s="35">
        <f>COUNTA(('Candidat 10'!$M$183:$P$185),('Candidat 10'!$U$183:$X$185),('Candidat 10'!$AC$183:$AF$185))</f>
        <v>0</v>
      </c>
      <c r="AF39" s="36">
        <f>COUNTA(('Candidat 10'!$Q$183:$T$185),('Candidat 10'!$Y$183:$AB$185),('Candidat 10'!$AG$183:$AJ$185))</f>
        <v>0</v>
      </c>
      <c r="AG39" s="237" t="str">
        <f>IFERROR('Candidat 10'!$AK$182,"")</f>
        <v>Saisir les X</v>
      </c>
      <c r="AH39" s="35">
        <f>COUNTA(('Candidat 11'!$M$183:$P$185),('Candidat 11'!$U$183:$X$185),('Candidat 11'!$AC$183:$AF$185))</f>
        <v>0</v>
      </c>
      <c r="AI39" s="36">
        <f>COUNTA(('Candidat 11'!$Q$183:$T$185),('Candidat 11'!$Y$183:$AB$185),('Candidat 11'!$AG$183:$AJ$185))</f>
        <v>0</v>
      </c>
      <c r="AJ39" s="237" t="str">
        <f>IFERROR('Candidat 11'!$AK$182,"")</f>
        <v>Saisir les X</v>
      </c>
      <c r="AK39" s="35">
        <f>COUNTA(('Candidat 12'!$M$183:$P$185),('Candidat 12'!$U$183:$X$185),('Candidat 12'!$AC$183:$AF$185))</f>
        <v>0</v>
      </c>
      <c r="AL39" s="36">
        <f>COUNTA(('Candidat 12'!$Q$183:$T$185),('Candidat 12'!$Y$183:$AB$185),('Candidat 12'!$AG$183:$AJ$185))</f>
        <v>0</v>
      </c>
      <c r="AM39" s="237" t="str">
        <f>IFERROR('Candidat 12'!$AK$182,"")</f>
        <v>Saisir les X</v>
      </c>
    </row>
    <row r="40" spans="1:58" ht="37" customHeight="1">
      <c r="A40" s="694"/>
      <c r="B40" s="703"/>
      <c r="C40" s="239" t="s">
        <v>222</v>
      </c>
      <c r="D40" s="35">
        <f>COUNTA(('Candidat 1'!$M$187:$P$189),('Candidat 1'!$U$187:$X$189),('Candidat 1'!$AC$187:$AF$189))</f>
        <v>0</v>
      </c>
      <c r="E40" s="36">
        <f>COUNTA(('Candidat 1'!$Q$187:$T$189),('Candidat 1'!$Y$187:$AB$189),('Candidat 1'!$AG$187:$AJ$189))</f>
        <v>0</v>
      </c>
      <c r="F40" s="237" t="str">
        <f>IFERROR('Candidat 1'!$AK$186,"")</f>
        <v>Saisir les X</v>
      </c>
      <c r="G40" s="35">
        <f>COUNTA(('Candidat 2'!$M$187:$P$189),('Candidat 2'!$U$187:$X$189),('Candidat 2'!$AC$187:$AF$189))</f>
        <v>0</v>
      </c>
      <c r="H40" s="36">
        <f>COUNTA(('Candidat 2'!$Q$187:$T$189),('Candidat 2'!$Y$187:$AB$189),('Candidat 2'!$AG$187:$AJ$189))</f>
        <v>0</v>
      </c>
      <c r="I40" s="237" t="str">
        <f>IFERROR('Candidat 2'!$AK$186,"")</f>
        <v>Saisir les X</v>
      </c>
      <c r="J40" s="35">
        <f>COUNTA(('Candidat 3'!$M$187:$P$189),('Candidat 3'!$U$187:$X$189),('Candidat 3'!$AC$187:$AF$189))</f>
        <v>0</v>
      </c>
      <c r="K40" s="36">
        <f>COUNTA(('Candidat 3'!$Q$187:$T$189),('Candidat 3'!$Y$187:$AB$189),('Candidat 3'!$AG$187:$AJ$189))</f>
        <v>0</v>
      </c>
      <c r="L40" s="237" t="str">
        <f>IFERROR('Candidat 3'!$AK$186,"")</f>
        <v>Saisir les X</v>
      </c>
      <c r="M40" s="35">
        <f>COUNTA(('Candidat 4'!$M$187:$P$189),('Candidat 4'!$U$187:$X$189),('Candidat 4'!$AC$187:$AF$189))</f>
        <v>0</v>
      </c>
      <c r="N40" s="36">
        <f>COUNTA(('Candidat 4'!$Q$187:$T$189),('Candidat 4'!$Y$187:$AB$189),('Candidat 4'!$AG$187:$AJ$189))</f>
        <v>0</v>
      </c>
      <c r="O40" s="237" t="str">
        <f>IFERROR('Candidat 4'!$AK$186,"")</f>
        <v>Saisir les X</v>
      </c>
      <c r="P40" s="35">
        <f>COUNTA(('Candidat 5'!$M$187:$P$189),('Candidat 5'!$U$187:$X$189),('Candidat 5'!$AC$187:$AF$189))</f>
        <v>0</v>
      </c>
      <c r="Q40" s="36">
        <f>COUNTA(('Candidat 5'!$Q$187:$T$189),('Candidat 5'!$Y$187:$AB$189),('Candidat 5'!$AG$187:$AJ$189))</f>
        <v>0</v>
      </c>
      <c r="R40" s="237" t="str">
        <f>IFERROR('Candidat 5'!$AK$186,"")</f>
        <v>Saisir les X</v>
      </c>
      <c r="S40" s="35">
        <f>COUNTA(('Candidat 6'!$M$187:$P$189),('Candidat 6'!$U$187:$X$189),('Candidat 6'!$AC$187:$AF$189))</f>
        <v>0</v>
      </c>
      <c r="T40" s="36">
        <f>COUNTA(('Candidat 6'!$Q$187:$T$189),('Candidat 6'!$Y$187:$AB$189),('Candidat 6'!$AG$187:$AJ$189))</f>
        <v>0</v>
      </c>
      <c r="U40" s="237" t="str">
        <f>IFERROR('Candidat 6'!$AK$186,"")</f>
        <v>Saisir les X</v>
      </c>
      <c r="V40" s="35">
        <f>COUNTA(('Candidat 7'!$M$187:$P$189),('Candidat 7'!$U$187:$X$189),('Candidat 7'!$AC$187:$AF$189))</f>
        <v>0</v>
      </c>
      <c r="W40" s="36">
        <f>COUNTA(('Candidat 7'!$Q$187:$T$189),('Candidat 7'!$Y$187:$AB$189),('Candidat 7'!$AG$187:$AJ$189))</f>
        <v>0</v>
      </c>
      <c r="X40" s="237" t="str">
        <f>IFERROR('Candidat 7'!$AK$186,"")</f>
        <v>Saisir les X</v>
      </c>
      <c r="Y40" s="35">
        <f>COUNTA(('Candidat 8'!$M$187:$P$189),('Candidat 8'!$U$187:$X$189),('Candidat 8'!$AC$187:$AF$189))</f>
        <v>0</v>
      </c>
      <c r="Z40" s="36">
        <f>COUNTA(('Candidat 8'!$Q$187:$T$189),('Candidat 8'!$Y$187:$AB$189),('Candidat 8'!$AG$187:$AJ$189))</f>
        <v>0</v>
      </c>
      <c r="AA40" s="237" t="str">
        <f>IFERROR('Candidat 8'!$AK$186,"")</f>
        <v>Saisir les X</v>
      </c>
      <c r="AB40" s="35">
        <f>COUNTA(('Candidat 9'!$M$187:$P$189),('Candidat 9'!$U$187:$X$189),('Candidat 9'!$AC$187:$AF$189))</f>
        <v>0</v>
      </c>
      <c r="AC40" s="36">
        <f>COUNTA(('Candidat 9'!$Q$187:$T$189),('Candidat 9'!$Y$187:$AB$189),('Candidat 9'!$AG$187:$AJ$189))</f>
        <v>0</v>
      </c>
      <c r="AD40" s="237" t="str">
        <f>IFERROR('Candidat 9'!$AK$186,"")</f>
        <v>Saisir les X</v>
      </c>
      <c r="AE40" s="35">
        <f>COUNTA(('Candidat 10'!$M$187:$P$189),('Candidat 10'!$U$187:$X$189),('Candidat 10'!$AC$187:$AF$189))</f>
        <v>0</v>
      </c>
      <c r="AF40" s="36">
        <f>COUNTA(('Candidat 10'!$Q$187:$T$189),('Candidat 10'!$Y$187:$AB$189),('Candidat 10'!$AG$187:$AJ$189))</f>
        <v>0</v>
      </c>
      <c r="AG40" s="237" t="str">
        <f>IFERROR('Candidat 10'!$AK$186,"")</f>
        <v>Saisir les X</v>
      </c>
      <c r="AH40" s="35">
        <f>COUNTA(('Candidat 11'!$M$187:$P$189),('Candidat 11'!$U$187:$X$189),('Candidat 11'!$AC$187:$AF$189))</f>
        <v>0</v>
      </c>
      <c r="AI40" s="36">
        <f>COUNTA(('Candidat 11'!$Q$187:$T$189),('Candidat 11'!$Y$187:$AB$189),('Candidat 11'!$AG$187:$AJ$189))</f>
        <v>0</v>
      </c>
      <c r="AJ40" s="237" t="str">
        <f>IFERROR('Candidat 11'!$AK$186,"")</f>
        <v>Saisir les X</v>
      </c>
      <c r="AK40" s="35">
        <f>COUNTA(('Candidat 12'!$M$187:$P$189),('Candidat 12'!$U$187:$X$189),('Candidat 12'!$AC$187:$AF$189))</f>
        <v>0</v>
      </c>
      <c r="AL40" s="36">
        <f>COUNTA(('Candidat 12'!$Q$187:$T$189),('Candidat 12'!$Y$187:$AB$189),('Candidat 12'!$AG$187:$AJ$189))</f>
        <v>0</v>
      </c>
      <c r="AM40" s="237" t="str">
        <f>IFERROR('Candidat 12'!$AK$186,"")</f>
        <v>Saisir les X</v>
      </c>
    </row>
    <row r="41" spans="1:58" ht="37" customHeight="1" thickBot="1">
      <c r="A41" s="694"/>
      <c r="B41" s="703"/>
      <c r="C41" s="240" t="s">
        <v>223</v>
      </c>
      <c r="D41" s="65">
        <f>COUNTA(('Candidat 1'!$M$191:$P$193),('Candidat 1'!$U$191:$X$193),('Candidat 1'!$AC$191:$AF$193))</f>
        <v>0</v>
      </c>
      <c r="E41" s="66">
        <f>COUNTA(('Candidat 1'!$Q$191:$T$193),('Candidat 1'!$Y$191:$AB$193),('Candidat 1'!$AG$191:$AJ$193))</f>
        <v>0</v>
      </c>
      <c r="F41" s="231" t="str">
        <f>IFERROR('Candidat 1'!$AK$190,"")</f>
        <v>Saisir les X</v>
      </c>
      <c r="G41" s="65">
        <f>COUNTA(('Candidat 2'!$M$191:$P$193),('Candidat 2'!$U$191:$X$193),('Candidat 2'!$AC$191:$AF$193))</f>
        <v>0</v>
      </c>
      <c r="H41" s="66">
        <f>COUNTA(('Candidat 2'!$Q$191:$T$193),('Candidat 2'!$Y$191:$AB$193),('Candidat 2'!$AG$191:$AJ$193))</f>
        <v>0</v>
      </c>
      <c r="I41" s="231" t="str">
        <f>IFERROR('Candidat 2'!$AK$190,"")</f>
        <v>Saisir les X</v>
      </c>
      <c r="J41" s="65">
        <f>COUNTA(('Candidat 3'!$M$191:$P$193),('Candidat 3'!$U$191:$X$193),('Candidat 3'!$AC$191:$AF$193))</f>
        <v>0</v>
      </c>
      <c r="K41" s="66">
        <f>COUNTA(('Candidat 3'!$Q$191:$T$193),('Candidat 3'!$Y$191:$AB$193),('Candidat 3'!$AG$191:$AJ$193))</f>
        <v>0</v>
      </c>
      <c r="L41" s="231" t="str">
        <f>IFERROR('Candidat 3'!$AK$190,"")</f>
        <v>Saisir les X</v>
      </c>
      <c r="M41" s="65">
        <f>COUNTA(('Candidat 4'!$M$191:$P$193),('Candidat 4'!$U$191:$X$193),('Candidat 4'!$AC$191:$AF$193))</f>
        <v>0</v>
      </c>
      <c r="N41" s="66">
        <f>COUNTA(('Candidat 4'!$Q$191:$T$193),('Candidat 4'!$Y$191:$AB$193),('Candidat 4'!$AG$191:$AJ$193))</f>
        <v>0</v>
      </c>
      <c r="O41" s="231" t="str">
        <f>IFERROR('Candidat 4'!$AK$190,"")</f>
        <v>Saisir les X</v>
      </c>
      <c r="P41" s="65">
        <f>COUNTA(('Candidat 5'!$M$191:$P$193),('Candidat 5'!$U$191:$X$193),('Candidat 5'!$AC$191:$AF$193))</f>
        <v>0</v>
      </c>
      <c r="Q41" s="66">
        <f>COUNTA(('Candidat 5'!$Q$191:$T$193),('Candidat 5'!$Y$191:$AB$193),('Candidat 5'!$AG$191:$AJ$193))</f>
        <v>0</v>
      </c>
      <c r="R41" s="231" t="str">
        <f>IFERROR('Candidat 5'!$AK$190,"")</f>
        <v>Saisir les X</v>
      </c>
      <c r="S41" s="65">
        <f>COUNTA(('Candidat 6'!$M$191:$P$193),('Candidat 6'!$U$191:$X$193),('Candidat 6'!$AC$191:$AF$193))</f>
        <v>0</v>
      </c>
      <c r="T41" s="66">
        <f>COUNTA(('Candidat 6'!$Q$191:$T$193),('Candidat 6'!$Y$191:$AB$193),('Candidat 6'!$AG$191:$AJ$193))</f>
        <v>0</v>
      </c>
      <c r="U41" s="231" t="str">
        <f>IFERROR('Candidat 6'!$AK$190,"")</f>
        <v>Saisir les X</v>
      </c>
      <c r="V41" s="65">
        <f>COUNTA(('Candidat 7'!$M$191:$P$193),('Candidat 7'!$U$191:$X$193),('Candidat 7'!$AC$191:$AF$193))</f>
        <v>0</v>
      </c>
      <c r="W41" s="66">
        <f>COUNTA(('Candidat 7'!$Q$191:$T$193),('Candidat 7'!$Y$191:$AB$193),('Candidat 7'!$AG$191:$AJ$193))</f>
        <v>0</v>
      </c>
      <c r="X41" s="231" t="str">
        <f>IFERROR('Candidat 7'!$AK$190,"")</f>
        <v>Saisir les X</v>
      </c>
      <c r="Y41" s="65">
        <f>COUNTA(('Candidat 8'!$M$191:$P$193),('Candidat 8'!$U$191:$X$193),('Candidat 8'!$AC$191:$AF$193))</f>
        <v>0</v>
      </c>
      <c r="Z41" s="66">
        <f>COUNTA(('Candidat 8'!$Q$191:$T$193),('Candidat 8'!$Y$191:$AB$193),('Candidat 8'!$AG$191:$AJ$193))</f>
        <v>0</v>
      </c>
      <c r="AA41" s="231" t="str">
        <f>IFERROR('Candidat 8'!$AK$190,"")</f>
        <v>Saisir les X</v>
      </c>
      <c r="AB41" s="65">
        <f>COUNTA(('Candidat 9'!$M$191:$P$193),('Candidat 9'!$U$191:$X$193),('Candidat 9'!$AC$191:$AF$193))</f>
        <v>0</v>
      </c>
      <c r="AC41" s="66">
        <f>COUNTA(('Candidat 9'!$Q$191:$T$193),('Candidat 9'!$Y$191:$AB$193),('Candidat 9'!$AG$191:$AJ$193))</f>
        <v>0</v>
      </c>
      <c r="AD41" s="231" t="str">
        <f>IFERROR('Candidat 9'!$AK$190,"")</f>
        <v>Saisir les X</v>
      </c>
      <c r="AE41" s="65">
        <f>COUNTA(('Candidat 10'!$M$191:$P$193),('Candidat 10'!$U$191:$X$193),('Candidat 10'!$AC$191:$AF$193))</f>
        <v>0</v>
      </c>
      <c r="AF41" s="66">
        <f>COUNTA(('Candidat 10'!$Q$191:$T$193),('Candidat 10'!$Y$191:$AB$193),('Candidat 10'!$AG$191:$AJ$193))</f>
        <v>0</v>
      </c>
      <c r="AG41" s="231" t="str">
        <f>IFERROR('Candidat 10'!$AK$190,"")</f>
        <v>Saisir les X</v>
      </c>
      <c r="AH41" s="65">
        <f>COUNTA(('Candidat 11'!$M$191:$P$193),('Candidat 11'!$U$191:$X$193),('Candidat 11'!$AC$191:$AF$193))</f>
        <v>0</v>
      </c>
      <c r="AI41" s="66">
        <f>COUNTA(('Candidat 11'!$Q$191:$T$193),('Candidat 11'!$Y$191:$AB$193),('Candidat 11'!$AG$191:$AJ$193))</f>
        <v>0</v>
      </c>
      <c r="AJ41" s="231" t="str">
        <f>IFERROR('Candidat 11'!$AK$190,"")</f>
        <v>Saisir les X</v>
      </c>
      <c r="AK41" s="65">
        <f>COUNTA(('Candidat 12'!$M$191:$P$193),('Candidat 12'!$U$191:$X$193),('Candidat 12'!$AC$191:$AF$193))</f>
        <v>0</v>
      </c>
      <c r="AL41" s="66">
        <f>COUNTA(('Candidat 12'!$Q$191:$T$193),('Candidat 12'!$Y$191:$AB$193),('Candidat 12'!$AG$191:$AJ$193))</f>
        <v>0</v>
      </c>
      <c r="AM41" s="231" t="str">
        <f>IFERROR('Candidat 12'!$AK$190,"")</f>
        <v>Saisir les X</v>
      </c>
    </row>
    <row r="42" spans="1:58" ht="37" customHeight="1">
      <c r="A42" s="694"/>
      <c r="B42" s="700" t="s">
        <v>224</v>
      </c>
      <c r="C42" s="235" t="s">
        <v>226</v>
      </c>
      <c r="D42" s="33">
        <f>COUNTA(('Candidat 1'!$M$196:$P$199),('Candidat 1'!$U$196:$X$199),('Candidat 1'!$AC$196:$AF$199))</f>
        <v>0</v>
      </c>
      <c r="E42" s="34">
        <f>COUNTA(('Candidat 1'!$Q$196:$T$199),('Candidat 1'!$Y$196:$AB$199),('Candidat 1'!$AG$196:$AJ$199))</f>
        <v>0</v>
      </c>
      <c r="F42" s="230" t="str">
        <f>IFERROR('Candidat 1'!$AK$195,"")</f>
        <v>Saisir les X</v>
      </c>
      <c r="G42" s="33">
        <f>COUNTA(('Candidat 2'!$M$196:$P$199),('Candidat 2'!$U$196:$X$199),('Candidat 2'!$AC$196:$AF$199))</f>
        <v>0</v>
      </c>
      <c r="H42" s="34">
        <f>COUNTA(('Candidat 2'!$Q$196:$T$199),('Candidat 2'!$Y$196:$AB$199),('Candidat 2'!$AG$196:$AJ$199))</f>
        <v>0</v>
      </c>
      <c r="I42" s="230" t="str">
        <f>IFERROR('Candidat 2'!$AK$195,"")</f>
        <v>Saisir les X</v>
      </c>
      <c r="J42" s="33">
        <f>COUNTA(('Candidat 3'!$M$196:$P$199),('Candidat 3'!$U$196:$X$199),('Candidat 3'!$AC$196:$AF$199))</f>
        <v>0</v>
      </c>
      <c r="K42" s="34">
        <f>COUNTA(('Candidat 3'!$Q$196:$T$199),('Candidat 3'!$Y$196:$AB$199),('Candidat 3'!$AG$196:$AJ$199))</f>
        <v>0</v>
      </c>
      <c r="L42" s="230" t="str">
        <f>IFERROR('Candidat 3'!$AK$195,"")</f>
        <v>Saisir les X</v>
      </c>
      <c r="M42" s="33">
        <f>COUNTA(('Candidat 4'!$M$196:$P$199),('Candidat 4'!$U$196:$X$199),('Candidat 4'!$AC$196:$AF$199))</f>
        <v>0</v>
      </c>
      <c r="N42" s="34">
        <f>COUNTA(('Candidat 4'!$Q$196:$T$199),('Candidat 4'!$Y$196:$AB$199),('Candidat 4'!$AG$196:$AJ$199))</f>
        <v>0</v>
      </c>
      <c r="O42" s="230" t="str">
        <f>IFERROR('Candidat 4'!$AK$195,"")</f>
        <v>Saisir les X</v>
      </c>
      <c r="P42" s="33">
        <f>COUNTA(('Candidat 5'!$M$196:$P$199),('Candidat 5'!$U$196:$X$199),('Candidat 5'!$AC$196:$AF$199))</f>
        <v>0</v>
      </c>
      <c r="Q42" s="34">
        <f>COUNTA(('Candidat 5'!$Q$196:$T$199),('Candidat 5'!$Y$196:$AB$199),('Candidat 5'!$AG$196:$AJ$199))</f>
        <v>0</v>
      </c>
      <c r="R42" s="230" t="str">
        <f>IFERROR('Candidat 5'!$AK$195,"")</f>
        <v>Saisir les X</v>
      </c>
      <c r="S42" s="33">
        <f>COUNTA(('Candidat 6'!$M$196:$P$199),('Candidat 6'!$U$196:$X$199),('Candidat 6'!$AC$196:$AF$199))</f>
        <v>0</v>
      </c>
      <c r="T42" s="34">
        <f>COUNTA(('Candidat 6'!$Q$196:$T$199),('Candidat 6'!$Y$196:$AB$199),('Candidat 6'!$AG$196:$AJ$199))</f>
        <v>0</v>
      </c>
      <c r="U42" s="230" t="str">
        <f>IFERROR('Candidat 6'!$AK$195,"")</f>
        <v>Saisir les X</v>
      </c>
      <c r="V42" s="33">
        <f>COUNTA(('Candidat 7'!$M$196:$P$199),('Candidat 7'!$U$196:$X$199),('Candidat 7'!$AC$196:$AF$199))</f>
        <v>0</v>
      </c>
      <c r="W42" s="34">
        <f>COUNTA(('Candidat 7'!$Q$196:$T$199),('Candidat 7'!$Y$196:$AB$199),('Candidat 7'!$AG$196:$AJ$199))</f>
        <v>0</v>
      </c>
      <c r="X42" s="230" t="str">
        <f>IFERROR('Candidat 7'!$AK$195,"")</f>
        <v>Saisir les X</v>
      </c>
      <c r="Y42" s="33">
        <f>COUNTA(('Candidat 8'!$M$196:$P$199),('Candidat 8'!$U$196:$X$199),('Candidat 8'!$AC$196:$AF$199))</f>
        <v>0</v>
      </c>
      <c r="Z42" s="34">
        <f>COUNTA(('Candidat 8'!$Q$196:$T$199),('Candidat 8'!$Y$196:$AB$199),('Candidat 8'!$AG$196:$AJ$199))</f>
        <v>0</v>
      </c>
      <c r="AA42" s="230" t="str">
        <f>IFERROR('Candidat 8'!$AK$195,"")</f>
        <v>Saisir les X</v>
      </c>
      <c r="AB42" s="33">
        <f>COUNTA(('Candidat 9'!$M$196:$P$199),('Candidat 9'!$U$196:$X$199),('Candidat 9'!$AC$196:$AF$199))</f>
        <v>0</v>
      </c>
      <c r="AC42" s="34">
        <f>COUNTA(('Candidat 9'!$Q$196:$T$199),('Candidat 9'!$Y$196:$AB$199),('Candidat 9'!$AG$196:$AJ$199))</f>
        <v>0</v>
      </c>
      <c r="AD42" s="230" t="str">
        <f>IFERROR('Candidat 9'!$AK$195,"")</f>
        <v>Saisir les X</v>
      </c>
      <c r="AE42" s="33">
        <f>COUNTA(('Candidat 10'!$M$196:$P$199),('Candidat 10'!$U$196:$X$199),('Candidat 10'!$AC$196:$AF$199))</f>
        <v>0</v>
      </c>
      <c r="AF42" s="34">
        <f>COUNTA(('Candidat 10'!$Q$196:$T$199),('Candidat 10'!$Y$196:$AB$199),('Candidat 10'!$AG$196:$AJ$199))</f>
        <v>0</v>
      </c>
      <c r="AG42" s="230" t="str">
        <f>IFERROR('Candidat 10'!$AK$195,"")</f>
        <v>Saisir les X</v>
      </c>
      <c r="AH42" s="33">
        <f>COUNTA(('Candidat 11'!$M$196:$P$199),('Candidat 11'!$U$196:$X$199),('Candidat 11'!$AC$196:$AF$199))</f>
        <v>0</v>
      </c>
      <c r="AI42" s="34">
        <f>COUNTA(('Candidat 11'!$Q$196:$T$199),('Candidat 11'!$Y$196:$AB$199),('Candidat 11'!$AG$196:$AJ$199))</f>
        <v>0</v>
      </c>
      <c r="AJ42" s="230" t="str">
        <f>IFERROR('Candidat 11'!$AK$195,"")</f>
        <v>Saisir les X</v>
      </c>
      <c r="AK42" s="33">
        <f>COUNTA(('Candidat 12'!$M$196:$P$199),('Candidat 12'!$U$196:$X$199),('Candidat 12'!$AC$196:$AF$199))</f>
        <v>0</v>
      </c>
      <c r="AL42" s="34">
        <f>COUNTA(('Candidat 12'!$Q$196:$T$199),('Candidat 12'!$Y$196:$AB$199),('Candidat 12'!$AG$196:$AJ$199))</f>
        <v>0</v>
      </c>
      <c r="AM42" s="230" t="str">
        <f>IFERROR('Candidat 12'!$AK$195,"")</f>
        <v>Saisir les X</v>
      </c>
    </row>
    <row r="43" spans="1:58" ht="37" customHeight="1" thickBot="1">
      <c r="A43" s="695"/>
      <c r="B43" s="702"/>
      <c r="C43" s="281" t="s">
        <v>227</v>
      </c>
      <c r="D43" s="65">
        <f>COUNTA(('Candidat 1'!$M$201:$P$203),('Candidat 1'!$U$201:$X$203),('Candidat 1'!$AC$201:$AF$203))</f>
        <v>0</v>
      </c>
      <c r="E43" s="66">
        <f>COUNTA(('Candidat 1'!$Q$201:$T$203),('Candidat 1'!$Y$201:$AB$203),('Candidat 1'!$AG$201:$AJ$203))</f>
        <v>0</v>
      </c>
      <c r="F43" s="231" t="str">
        <f>IFERROR('Candidat 1'!$AK$200,"")</f>
        <v>Saisir les X</v>
      </c>
      <c r="G43" s="65">
        <f>COUNTA(('Candidat 2'!$M$201:$P$203),('Candidat 2'!$U$201:$X$203),('Candidat 2'!$AC$201:$AF$203))</f>
        <v>0</v>
      </c>
      <c r="H43" s="66">
        <f>COUNTA(('Candidat 2'!$Q$201:$T$203),('Candidat 2'!$Y$201:$AB$203),('Candidat 2'!$AG$201:$AJ$203))</f>
        <v>0</v>
      </c>
      <c r="I43" s="231" t="str">
        <f>IFERROR('Candidat 2'!$AK$200,"")</f>
        <v>Saisir les X</v>
      </c>
      <c r="J43" s="65">
        <f>COUNTA(('Candidat 3'!$M$201:$P$203),('Candidat 3'!$U$201:$X$203),('Candidat 3'!$AC$201:$AF$203))</f>
        <v>0</v>
      </c>
      <c r="K43" s="66">
        <f>COUNTA(('Candidat 3'!$Q$201:$T$203),('Candidat 3'!$Y$201:$AB$203),('Candidat 3'!$AG$201:$AJ$203))</f>
        <v>0</v>
      </c>
      <c r="L43" s="231" t="str">
        <f>IFERROR('Candidat 3'!$AK$200,"")</f>
        <v>Saisir les X</v>
      </c>
      <c r="M43" s="65">
        <f>COUNTA(('Candidat 4'!$M$201:$P$203),('Candidat 4'!$U$201:$X$203),('Candidat 4'!$AC$201:$AF$203))</f>
        <v>0</v>
      </c>
      <c r="N43" s="66">
        <f>COUNTA(('Candidat 4'!$Q$201:$T$203),('Candidat 4'!$Y$201:$AB$203),('Candidat 4'!$AG$201:$AJ$203))</f>
        <v>0</v>
      </c>
      <c r="O43" s="231" t="str">
        <f>IFERROR('Candidat 4'!$AK$200,"")</f>
        <v>Saisir les X</v>
      </c>
      <c r="P43" s="65">
        <f>COUNTA(('Candidat 5'!$M$201:$P$203),('Candidat 5'!$U$201:$X$203),('Candidat 5'!$AC$201:$AF$203))</f>
        <v>0</v>
      </c>
      <c r="Q43" s="66">
        <f>COUNTA(('Candidat 5'!$Q$201:$T$203),('Candidat 5'!$Y$201:$AB$203),('Candidat 5'!$AG$201:$AJ$203))</f>
        <v>0</v>
      </c>
      <c r="R43" s="231" t="str">
        <f>IFERROR('Candidat 5'!$AK$200,"")</f>
        <v>Saisir les X</v>
      </c>
      <c r="S43" s="65">
        <f>COUNTA(('Candidat 6'!$M$201:$P$203),('Candidat 6'!$U$201:$X$203),('Candidat 6'!$AC$201:$AF$203))</f>
        <v>0</v>
      </c>
      <c r="T43" s="66">
        <f>COUNTA(('Candidat 6'!$Q$201:$T$203),('Candidat 6'!$Y$201:$AB$203),('Candidat 6'!$AG$201:$AJ$203))</f>
        <v>0</v>
      </c>
      <c r="U43" s="231" t="str">
        <f>IFERROR('Candidat 6'!$AK$200,"")</f>
        <v>Saisir les X</v>
      </c>
      <c r="V43" s="65">
        <f>COUNTA(('Candidat 7'!$M$201:$P$203),('Candidat 7'!$U$201:$X$203),('Candidat 7'!$AC$201:$AF$203))</f>
        <v>0</v>
      </c>
      <c r="W43" s="66">
        <f>COUNTA(('Candidat 7'!$Q$201:$T$203),('Candidat 7'!$Y$201:$AB$203),('Candidat 7'!$AG$201:$AJ$203))</f>
        <v>0</v>
      </c>
      <c r="X43" s="231" t="str">
        <f>IFERROR('Candidat 7'!$AK$200,"")</f>
        <v>Saisir les X</v>
      </c>
      <c r="Y43" s="65">
        <f>COUNTA(('Candidat 8'!$M$201:$P$203),('Candidat 8'!$U$201:$X$203),('Candidat 8'!$AC$201:$AF$203))</f>
        <v>0</v>
      </c>
      <c r="Z43" s="66">
        <f>COUNTA(('Candidat 8'!$Q$201:$T$203),('Candidat 8'!$Y$201:$AB$203),('Candidat 8'!$AG$201:$AJ$203))</f>
        <v>0</v>
      </c>
      <c r="AA43" s="231" t="str">
        <f>IFERROR('Candidat 8'!$AK$200,"")</f>
        <v>Saisir les X</v>
      </c>
      <c r="AB43" s="65">
        <f>COUNTA(('Candidat 9'!$M$201:$P$203),('Candidat 9'!$U$201:$X$203),('Candidat 9'!$AC$201:$AF$203))</f>
        <v>0</v>
      </c>
      <c r="AC43" s="66">
        <f>COUNTA(('Candidat 9'!$Q$201:$T$203),('Candidat 9'!$Y$201:$AB$203),('Candidat 9'!$AG$201:$AJ$203))</f>
        <v>0</v>
      </c>
      <c r="AD43" s="231" t="str">
        <f>IFERROR('Candidat 9'!$AK$200,"")</f>
        <v>Saisir les X</v>
      </c>
      <c r="AE43" s="65">
        <f>COUNTA(('Candidat 10'!$M$201:$P$203),('Candidat 10'!$U$201:$X$203),('Candidat 10'!$AC$201:$AF$203))</f>
        <v>0</v>
      </c>
      <c r="AF43" s="66">
        <f>COUNTA(('Candidat 10'!$Q$201:$T$203),('Candidat 10'!$Y$201:$AB$203),('Candidat 10'!$AG$201:$AJ$203))</f>
        <v>0</v>
      </c>
      <c r="AG43" s="231" t="str">
        <f>IFERROR('Candidat 10'!$AK$200,"")</f>
        <v>Saisir les X</v>
      </c>
      <c r="AH43" s="65">
        <f>COUNTA(('Candidat 11'!$M$201:$P$203),('Candidat 11'!$U$201:$X$203),('Candidat 11'!$AC$201:$AF$203))</f>
        <v>0</v>
      </c>
      <c r="AI43" s="66">
        <f>COUNTA(('Candidat 11'!$Q$201:$T$203),('Candidat 11'!$Y$201:$AB$203),('Candidat 11'!$AG$201:$AJ$203))</f>
        <v>0</v>
      </c>
      <c r="AJ43" s="231" t="str">
        <f>IFERROR('Candidat 11'!$AK$200,"")</f>
        <v>Saisir les X</v>
      </c>
      <c r="AK43" s="65">
        <f>COUNTA(('Candidat 12'!$M$201:$P$203),('Candidat 12'!$U$201:$X$203),('Candidat 12'!$AC$201:$AF$203))</f>
        <v>0</v>
      </c>
      <c r="AL43" s="66">
        <f>COUNTA(('Candidat 12'!$Q$201:$T$203),('Candidat 12'!$Y$201:$AB$203),('Candidat 12'!$AG$201:$AJ$203))</f>
        <v>0</v>
      </c>
      <c r="AM43" s="231" t="str">
        <f>IFERROR('Candidat 12'!$AK$200,"")</f>
        <v>Saisir les X</v>
      </c>
    </row>
    <row r="44" spans="1:58" ht="16" customHeight="1" thickBot="1">
      <c r="A44" s="395"/>
      <c r="B44" s="396"/>
      <c r="C44" s="645" t="s">
        <v>518</v>
      </c>
      <c r="D44" s="647" t="s">
        <v>463</v>
      </c>
      <c r="E44" s="647"/>
      <c r="F44" s="389">
        <f>+(COUNTIF(F26:F43,"4-BIEN MAITRISÉE"))/18</f>
        <v>0</v>
      </c>
      <c r="G44" s="647" t="s">
        <v>463</v>
      </c>
      <c r="H44" s="647"/>
      <c r="I44" s="389">
        <f>+(COUNTIF(I26:I43,"4-BIEN MAITRISÉE"))/18</f>
        <v>0</v>
      </c>
      <c r="J44" s="647" t="s">
        <v>463</v>
      </c>
      <c r="K44" s="647"/>
      <c r="L44" s="389">
        <f>+(COUNTIF(L26:L43,"4-BIEN MAITRISÉE"))/18</f>
        <v>0</v>
      </c>
      <c r="M44" s="647" t="s">
        <v>463</v>
      </c>
      <c r="N44" s="647"/>
      <c r="O44" s="389">
        <f>+(COUNTIF(O26:O43,"4-BIEN MAITRISÉE"))/18</f>
        <v>0</v>
      </c>
      <c r="P44" s="647" t="s">
        <v>463</v>
      </c>
      <c r="Q44" s="647"/>
      <c r="R44" s="389">
        <f>+(COUNTIF(R26:R43,"4-BIEN MAITRISÉE"))/18</f>
        <v>0</v>
      </c>
      <c r="S44" s="647" t="s">
        <v>463</v>
      </c>
      <c r="T44" s="647"/>
      <c r="U44" s="389">
        <f>+(COUNTIF(U26:U43,"4-BIEN MAITRISÉE"))/18</f>
        <v>0</v>
      </c>
      <c r="V44" s="647" t="s">
        <v>463</v>
      </c>
      <c r="W44" s="647"/>
      <c r="X44" s="389">
        <f>+(COUNTIF(X26:X43,"4-BIEN MAITRISÉE"))/18</f>
        <v>0</v>
      </c>
      <c r="Y44" s="647" t="s">
        <v>463</v>
      </c>
      <c r="Z44" s="647"/>
      <c r="AA44" s="389">
        <f>+(COUNTIF(AA26:AA43,"4-BIEN MAITRISÉE"))/18</f>
        <v>0</v>
      </c>
      <c r="AB44" s="647" t="s">
        <v>463</v>
      </c>
      <c r="AC44" s="647"/>
      <c r="AD44" s="389">
        <f>+(COUNTIF(AD26:AD43,"4-BIEN MAITRISÉE"))/18</f>
        <v>0</v>
      </c>
      <c r="AE44" s="647" t="s">
        <v>463</v>
      </c>
      <c r="AF44" s="647"/>
      <c r="AG44" s="389">
        <f>+(COUNTIF(AG26:AG43,"4-BIEN MAITRISÉE"))/18</f>
        <v>0</v>
      </c>
      <c r="AH44" s="647" t="s">
        <v>463</v>
      </c>
      <c r="AI44" s="647"/>
      <c r="AJ44" s="389">
        <f>+(COUNTIF(AJ26:AJ43,"4-BIEN MAITRISÉE"))/18</f>
        <v>0</v>
      </c>
      <c r="AK44" s="647" t="s">
        <v>463</v>
      </c>
      <c r="AL44" s="647"/>
      <c r="AM44" s="389">
        <f>+(COUNTIF(AM26:AM43,"4-BIEN MAITRISÉE"))/18</f>
        <v>0</v>
      </c>
    </row>
    <row r="45" spans="1:58" ht="16" customHeight="1" thickBot="1">
      <c r="A45" s="395"/>
      <c r="B45" s="396"/>
      <c r="C45" s="646"/>
      <c r="D45" s="648" t="s">
        <v>464</v>
      </c>
      <c r="E45" s="648"/>
      <c r="F45" s="390">
        <f>+(COUNTIF(F26:F43,"3-MAITRISÉE"))/18</f>
        <v>0</v>
      </c>
      <c r="G45" s="648" t="s">
        <v>464</v>
      </c>
      <c r="H45" s="648"/>
      <c r="I45" s="390">
        <f>+(COUNTIF(I26:I43,"3-MAITRISÉE"))/18</f>
        <v>0</v>
      </c>
      <c r="J45" s="648" t="s">
        <v>464</v>
      </c>
      <c r="K45" s="648"/>
      <c r="L45" s="390">
        <f>+(COUNTIF(L26:L43,"3-MAITRISÉE"))/18</f>
        <v>0</v>
      </c>
      <c r="M45" s="648" t="s">
        <v>464</v>
      </c>
      <c r="N45" s="648"/>
      <c r="O45" s="390">
        <f>+(COUNTIF(O26:O43,"3-MAITRISÉE"))/18</f>
        <v>0</v>
      </c>
      <c r="P45" s="648" t="s">
        <v>464</v>
      </c>
      <c r="Q45" s="648"/>
      <c r="R45" s="390">
        <f>+(COUNTIF(R26:R43,"3-MAITRISÉE"))/18</f>
        <v>0</v>
      </c>
      <c r="S45" s="648" t="s">
        <v>464</v>
      </c>
      <c r="T45" s="648"/>
      <c r="U45" s="390">
        <f>+(COUNTIF(U26:U43,"3-MAITRISÉE"))/18</f>
        <v>0</v>
      </c>
      <c r="V45" s="648" t="s">
        <v>464</v>
      </c>
      <c r="W45" s="648"/>
      <c r="X45" s="390">
        <f>+(COUNTIF(X26:X43,"3-MAITRISÉE"))/18</f>
        <v>0</v>
      </c>
      <c r="Y45" s="648" t="s">
        <v>464</v>
      </c>
      <c r="Z45" s="648"/>
      <c r="AA45" s="390">
        <f>+(COUNTIF(AA26:AA43,"3-MAITRISÉE"))/18</f>
        <v>0</v>
      </c>
      <c r="AB45" s="648" t="s">
        <v>464</v>
      </c>
      <c r="AC45" s="648"/>
      <c r="AD45" s="390">
        <f>+(COUNTIF(AD26:AD43,"3-MAITRISÉE"))/18</f>
        <v>0</v>
      </c>
      <c r="AE45" s="648" t="s">
        <v>464</v>
      </c>
      <c r="AF45" s="648"/>
      <c r="AG45" s="390">
        <f>+(COUNTIF(AG26:AG43,"3-MAITRISÉE"))/18</f>
        <v>0</v>
      </c>
      <c r="AH45" s="648" t="s">
        <v>464</v>
      </c>
      <c r="AI45" s="648"/>
      <c r="AJ45" s="390">
        <f>+(COUNTIF(AJ26:AJ43,"3-MAITRISÉE"))/18</f>
        <v>0</v>
      </c>
      <c r="AK45" s="648" t="s">
        <v>464</v>
      </c>
      <c r="AL45" s="648"/>
      <c r="AM45" s="390">
        <f>+(COUNTIF(AM26:AM43,"3-MAITRISÉE"))/18</f>
        <v>0</v>
      </c>
    </row>
    <row r="46" spans="1:58" s="19" customFormat="1" ht="16" customHeight="1" thickBot="1">
      <c r="A46" s="397"/>
      <c r="B46" s="398"/>
      <c r="C46" s="646"/>
      <c r="D46" s="649" t="s">
        <v>465</v>
      </c>
      <c r="E46" s="649"/>
      <c r="F46" s="390">
        <f>+(COUNTIF(F26:F43,"2-INSUF MAITRISÉE"))/18</f>
        <v>0</v>
      </c>
      <c r="G46" s="649" t="s">
        <v>465</v>
      </c>
      <c r="H46" s="649"/>
      <c r="I46" s="390">
        <f>+(COUNTIF(I26:I43,"2-INSUF MAITRISÉE"))/18</f>
        <v>0</v>
      </c>
      <c r="J46" s="649" t="s">
        <v>465</v>
      </c>
      <c r="K46" s="649"/>
      <c r="L46" s="390">
        <f>+(COUNTIF(L26:L43,"2-INSUF MAITRISÉE"))/18</f>
        <v>0</v>
      </c>
      <c r="M46" s="649" t="s">
        <v>465</v>
      </c>
      <c r="N46" s="649"/>
      <c r="O46" s="390">
        <f>+(COUNTIF(O26:O43,"2-INSUF MAITRISÉE"))/18</f>
        <v>0</v>
      </c>
      <c r="P46" s="649" t="s">
        <v>465</v>
      </c>
      <c r="Q46" s="649"/>
      <c r="R46" s="390">
        <f>+(COUNTIF(R26:R43,"2-INSUF MAITRISÉE"))/18</f>
        <v>0</v>
      </c>
      <c r="S46" s="649" t="s">
        <v>465</v>
      </c>
      <c r="T46" s="649"/>
      <c r="U46" s="390">
        <f>+(COUNTIF(U26:U43,"2-INSUF MAITRISÉE"))/18</f>
        <v>0</v>
      </c>
      <c r="V46" s="649" t="s">
        <v>465</v>
      </c>
      <c r="W46" s="649"/>
      <c r="X46" s="390">
        <f>+(COUNTIF(X26:X43,"2-INSUF MAITRISÉE"))/18</f>
        <v>0</v>
      </c>
      <c r="Y46" s="649" t="s">
        <v>465</v>
      </c>
      <c r="Z46" s="649"/>
      <c r="AA46" s="390">
        <f>+(COUNTIF(AA26:AA43,"2-INSUF MAITRISÉE"))/18</f>
        <v>0</v>
      </c>
      <c r="AB46" s="649" t="s">
        <v>465</v>
      </c>
      <c r="AC46" s="649"/>
      <c r="AD46" s="390">
        <f>+(COUNTIF(AD26:AD43,"2-INSUF MAITRISÉE"))/18</f>
        <v>0</v>
      </c>
      <c r="AE46" s="649" t="s">
        <v>465</v>
      </c>
      <c r="AF46" s="649"/>
      <c r="AG46" s="390">
        <f>+(COUNTIF(AG26:AG43,"2-INSUF MAITRISÉE"))/18</f>
        <v>0</v>
      </c>
      <c r="AH46" s="649" t="s">
        <v>465</v>
      </c>
      <c r="AI46" s="649"/>
      <c r="AJ46" s="390">
        <f>+(COUNTIF(AJ26:AJ43,"2-INSUF MAITRISÉE"))/18</f>
        <v>0</v>
      </c>
      <c r="AK46" s="649" t="s">
        <v>465</v>
      </c>
      <c r="AL46" s="649"/>
      <c r="AM46" s="390">
        <f>+(COUNTIF(AM26:AM43,"2-INSUF MAITRISÉE"))/18</f>
        <v>0</v>
      </c>
      <c r="AN46"/>
      <c r="AO46" s="1"/>
      <c r="AP46" s="1"/>
      <c r="AQ46" s="1"/>
      <c r="AR46" s="1"/>
      <c r="AS46" s="1"/>
      <c r="AT46" s="1"/>
      <c r="AU46" s="1"/>
      <c r="AV46" s="1"/>
      <c r="AW46" s="1"/>
      <c r="AX46" s="1"/>
      <c r="AY46" s="1"/>
      <c r="AZ46" s="1"/>
      <c r="BA46" s="1"/>
      <c r="BB46" s="1"/>
      <c r="BC46"/>
      <c r="BD46"/>
      <c r="BE46"/>
      <c r="BF46"/>
    </row>
    <row r="47" spans="1:58" s="19" customFormat="1" ht="16" customHeight="1">
      <c r="A47" s="397"/>
      <c r="B47" s="398"/>
      <c r="C47" s="646"/>
      <c r="D47" s="650" t="s">
        <v>466</v>
      </c>
      <c r="E47" s="650"/>
      <c r="F47" s="390">
        <f>+(COUNTIF(F26:F43,"1-NON MAITRISÉE"))/18</f>
        <v>0</v>
      </c>
      <c r="G47" s="650" t="s">
        <v>466</v>
      </c>
      <c r="H47" s="650"/>
      <c r="I47" s="390">
        <f>+(COUNTIF(I26:I43,"1-NON MAITRISÉE"))/18</f>
        <v>0</v>
      </c>
      <c r="J47" s="650" t="s">
        <v>466</v>
      </c>
      <c r="K47" s="650"/>
      <c r="L47" s="390">
        <f>+(COUNTIF(L26:L43,"1-NON MAITRISÉE"))/18</f>
        <v>0</v>
      </c>
      <c r="M47" s="650" t="s">
        <v>466</v>
      </c>
      <c r="N47" s="650"/>
      <c r="O47" s="390">
        <f>+(COUNTIF(O26:O43,"1-NON MAITRISÉE"))/18</f>
        <v>0</v>
      </c>
      <c r="P47" s="650" t="s">
        <v>466</v>
      </c>
      <c r="Q47" s="650"/>
      <c r="R47" s="390">
        <f>+(COUNTIF(R26:R43,"1-NON MAITRISÉE"))/18</f>
        <v>0</v>
      </c>
      <c r="S47" s="650" t="s">
        <v>466</v>
      </c>
      <c r="T47" s="650"/>
      <c r="U47" s="390">
        <f>+(COUNTIF(U26:U43,"1-NON MAITRISÉE"))/18</f>
        <v>0</v>
      </c>
      <c r="V47" s="650" t="s">
        <v>466</v>
      </c>
      <c r="W47" s="650"/>
      <c r="X47" s="390">
        <f>+(COUNTIF(X26:X43,"1-NON MAITRISÉE"))/18</f>
        <v>0</v>
      </c>
      <c r="Y47" s="650" t="s">
        <v>466</v>
      </c>
      <c r="Z47" s="650"/>
      <c r="AA47" s="390">
        <f>+(COUNTIF(AA26:AA43,"1-NON MAITRISÉE"))/18</f>
        <v>0</v>
      </c>
      <c r="AB47" s="650" t="s">
        <v>466</v>
      </c>
      <c r="AC47" s="650"/>
      <c r="AD47" s="390">
        <f>+(COUNTIF(AD26:AD43,"1-NON MAITRISÉE"))/18</f>
        <v>0</v>
      </c>
      <c r="AE47" s="650" t="s">
        <v>466</v>
      </c>
      <c r="AF47" s="650"/>
      <c r="AG47" s="390">
        <f>+(COUNTIF(AG26:AG43,"1-NON MAITRISÉE"))/18</f>
        <v>0</v>
      </c>
      <c r="AH47" s="650" t="s">
        <v>466</v>
      </c>
      <c r="AI47" s="650"/>
      <c r="AJ47" s="390">
        <f>+(COUNTIF(AJ26:AJ43,"1-NON MAITRISÉE"))/18</f>
        <v>0</v>
      </c>
      <c r="AK47" s="650" t="s">
        <v>466</v>
      </c>
      <c r="AL47" s="650"/>
      <c r="AM47" s="390">
        <f>+(COUNTIF(AM26:AM43,"1-NON MAITRISÉE"))/18</f>
        <v>0</v>
      </c>
      <c r="AN47"/>
      <c r="AO47" s="1"/>
      <c r="AP47" s="1"/>
      <c r="AQ47" s="1"/>
      <c r="AR47" s="1"/>
      <c r="AS47" s="1"/>
      <c r="AT47" s="1"/>
      <c r="AU47" s="1"/>
      <c r="AV47" s="1"/>
      <c r="AW47" s="1"/>
      <c r="AX47" s="1"/>
      <c r="AY47" s="1"/>
      <c r="AZ47" s="1"/>
      <c r="BA47" s="1"/>
      <c r="BB47" s="1"/>
      <c r="BC47"/>
      <c r="BD47"/>
      <c r="BE47"/>
      <c r="BF47"/>
    </row>
    <row r="48" spans="1:58" s="19" customFormat="1" ht="17.25" customHeight="1">
      <c r="B48" s="56"/>
      <c r="C48" s="22"/>
      <c r="F48" s="241"/>
      <c r="I48" s="23"/>
      <c r="L48" s="23"/>
      <c r="O48" s="23"/>
      <c r="R48" s="23"/>
      <c r="U48" s="23"/>
      <c r="X48" s="23"/>
      <c r="AA48" s="23"/>
      <c r="AD48" s="23"/>
      <c r="AG48" s="23"/>
      <c r="AJ48" s="23"/>
      <c r="AM48" s="23"/>
      <c r="AN48" s="1"/>
      <c r="AO48" s="1"/>
      <c r="AP48" s="1"/>
      <c r="AQ48" s="1"/>
      <c r="AR48" s="1"/>
      <c r="AS48" s="1"/>
      <c r="AT48" s="1"/>
      <c r="AU48" s="1"/>
      <c r="AV48" s="1"/>
      <c r="AW48" s="1"/>
      <c r="AX48" s="1"/>
      <c r="AY48" s="1"/>
      <c r="AZ48" s="1"/>
      <c r="BA48" s="1"/>
      <c r="BB48" s="1"/>
      <c r="BC48"/>
      <c r="BD48"/>
      <c r="BE48"/>
      <c r="BF48"/>
    </row>
    <row r="49" spans="2:58" s="19" customFormat="1" ht="17.25" customHeight="1">
      <c r="B49" s="56"/>
      <c r="C49" s="22"/>
      <c r="F49" s="241"/>
      <c r="I49" s="23"/>
      <c r="L49" s="23"/>
      <c r="O49" s="23"/>
      <c r="R49" s="23"/>
      <c r="U49" s="23"/>
      <c r="X49" s="23"/>
      <c r="AA49" s="23"/>
      <c r="AD49" s="23"/>
      <c r="AG49" s="23"/>
      <c r="AJ49" s="23"/>
      <c r="AM49" s="23"/>
      <c r="AN49" s="1"/>
      <c r="AO49" s="1"/>
      <c r="AP49" s="1"/>
      <c r="AQ49" s="1"/>
      <c r="AR49" s="1"/>
      <c r="AS49" s="1"/>
      <c r="AT49" s="1"/>
      <c r="AU49" s="1"/>
      <c r="AV49" s="1"/>
      <c r="AW49" s="1"/>
      <c r="AX49" s="1"/>
      <c r="AY49" s="1"/>
      <c r="AZ49" s="1"/>
      <c r="BA49" s="1"/>
      <c r="BB49" s="1"/>
      <c r="BC49"/>
      <c r="BD49"/>
      <c r="BE49"/>
      <c r="BF49"/>
    </row>
    <row r="50" spans="2:58" s="19" customFormat="1" ht="17.25" customHeight="1">
      <c r="B50" s="56"/>
      <c r="C50" s="22"/>
      <c r="F50" s="241"/>
      <c r="I50" s="23"/>
      <c r="L50" s="23"/>
      <c r="O50" s="23"/>
      <c r="R50" s="23"/>
      <c r="U50" s="23"/>
      <c r="X50" s="23"/>
      <c r="AA50" s="23"/>
      <c r="AD50" s="23"/>
      <c r="AG50" s="23"/>
      <c r="AJ50" s="23"/>
      <c r="AM50" s="23"/>
      <c r="AN50" s="1"/>
      <c r="AO50" s="1"/>
      <c r="AP50" s="1"/>
      <c r="AQ50" s="1"/>
      <c r="AR50" s="1"/>
      <c r="AS50" s="1"/>
      <c r="AT50" s="1"/>
      <c r="AU50" s="1"/>
      <c r="AV50" s="1"/>
      <c r="AW50" s="1"/>
      <c r="AX50" s="1"/>
      <c r="AY50" s="1"/>
      <c r="AZ50" s="1"/>
      <c r="BA50" s="1"/>
      <c r="BB50" s="1"/>
      <c r="BC50"/>
      <c r="BD50"/>
      <c r="BE50"/>
      <c r="BF50"/>
    </row>
    <row r="51" spans="2:58" s="19" customFormat="1" ht="17.25" customHeight="1">
      <c r="B51" s="56"/>
      <c r="C51" s="22"/>
      <c r="F51" s="241"/>
      <c r="I51" s="23"/>
      <c r="L51" s="23"/>
      <c r="O51" s="23"/>
      <c r="R51" s="23"/>
      <c r="U51" s="23"/>
      <c r="X51" s="23"/>
      <c r="AA51" s="23"/>
      <c r="AD51" s="23"/>
      <c r="AG51" s="23"/>
      <c r="AJ51" s="23"/>
      <c r="AM51" s="23"/>
      <c r="AN51" s="1"/>
      <c r="AO51" s="1"/>
      <c r="AP51" s="1"/>
      <c r="AQ51" s="1"/>
      <c r="AR51" s="1"/>
      <c r="AS51" s="1"/>
      <c r="AT51" s="1"/>
      <c r="AU51" s="1"/>
      <c r="AV51" s="1"/>
      <c r="AW51" s="1"/>
      <c r="AX51" s="1"/>
      <c r="AY51" s="1"/>
      <c r="AZ51" s="1"/>
      <c r="BA51" s="1"/>
      <c r="BB51" s="1"/>
      <c r="BC51"/>
      <c r="BD51"/>
      <c r="BE51"/>
      <c r="BF51"/>
    </row>
    <row r="52" spans="2:58" s="19" customFormat="1" ht="17.25" customHeight="1">
      <c r="B52" s="56"/>
      <c r="C52" s="22"/>
      <c r="F52" s="241"/>
      <c r="I52" s="23"/>
      <c r="L52" s="23"/>
      <c r="O52" s="23"/>
      <c r="R52" s="23"/>
      <c r="U52" s="23"/>
      <c r="X52" s="23"/>
      <c r="AA52" s="23"/>
      <c r="AD52" s="23"/>
      <c r="AG52" s="23"/>
      <c r="AJ52" s="23"/>
      <c r="AM52" s="23"/>
      <c r="AN52" s="1"/>
      <c r="AO52" s="1"/>
      <c r="AP52" s="1"/>
      <c r="AQ52" s="1"/>
      <c r="AR52" s="1"/>
      <c r="AS52" s="1"/>
      <c r="AT52" s="1"/>
      <c r="AU52" s="1"/>
      <c r="AV52" s="1"/>
      <c r="AW52" s="1"/>
      <c r="AX52" s="1"/>
      <c r="AY52" s="1"/>
      <c r="AZ52" s="1"/>
      <c r="BA52" s="1"/>
      <c r="BB52" s="1"/>
      <c r="BC52"/>
      <c r="BD52"/>
      <c r="BE52"/>
      <c r="BF52"/>
    </row>
    <row r="53" spans="2:58" s="19" customFormat="1" ht="17.25" customHeight="1">
      <c r="B53" s="56"/>
      <c r="C53" s="22"/>
      <c r="F53" s="241"/>
      <c r="I53" s="23"/>
      <c r="L53" s="23"/>
      <c r="O53" s="23"/>
      <c r="R53" s="23"/>
      <c r="U53" s="23"/>
      <c r="X53" s="23"/>
      <c r="AA53" s="23"/>
      <c r="AD53" s="23"/>
      <c r="AG53" s="23"/>
      <c r="AJ53" s="23"/>
      <c r="AM53" s="23"/>
      <c r="AN53" s="1"/>
      <c r="AO53" s="1"/>
      <c r="AP53" s="1"/>
      <c r="AQ53" s="1"/>
      <c r="AR53" s="1"/>
      <c r="AS53" s="1"/>
      <c r="AT53" s="1"/>
      <c r="AU53" s="1"/>
      <c r="AV53" s="1"/>
      <c r="AW53" s="1"/>
      <c r="AX53" s="1"/>
      <c r="AY53" s="1"/>
      <c r="AZ53" s="1"/>
      <c r="BA53" s="1"/>
      <c r="BB53" s="1"/>
      <c r="BC53"/>
      <c r="BD53"/>
      <c r="BE53"/>
      <c r="BF53"/>
    </row>
    <row r="54" spans="2:58" s="19" customFormat="1" ht="17.25" customHeight="1">
      <c r="B54" s="56"/>
      <c r="C54" s="22"/>
      <c r="F54" s="241"/>
      <c r="I54" s="23"/>
      <c r="L54" s="23"/>
      <c r="O54" s="23"/>
      <c r="R54" s="23"/>
      <c r="U54" s="23"/>
      <c r="X54" s="23"/>
      <c r="AA54" s="23"/>
      <c r="AD54" s="23"/>
      <c r="AG54" s="23"/>
      <c r="AJ54" s="23"/>
      <c r="AM54" s="23"/>
      <c r="AN54" s="1"/>
      <c r="AO54" s="1"/>
      <c r="AP54" s="1"/>
      <c r="AQ54" s="1"/>
      <c r="AR54" s="1"/>
      <c r="AS54" s="1"/>
      <c r="AT54" s="1"/>
      <c r="AU54" s="1"/>
      <c r="AV54" s="1"/>
      <c r="AW54" s="1"/>
      <c r="AX54" s="1"/>
      <c r="AY54" s="1"/>
      <c r="AZ54" s="1"/>
      <c r="BA54" s="1"/>
      <c r="BB54" s="1"/>
      <c r="BC54"/>
      <c r="BD54"/>
      <c r="BE54"/>
      <c r="BF54"/>
    </row>
    <row r="55" spans="2:58" s="19" customFormat="1" ht="17.25" customHeight="1">
      <c r="B55" s="56"/>
      <c r="C55" s="22"/>
      <c r="F55" s="241"/>
      <c r="I55" s="23"/>
      <c r="L55" s="23"/>
      <c r="O55" s="23"/>
      <c r="R55" s="23"/>
      <c r="U55" s="23"/>
      <c r="X55" s="23"/>
      <c r="AA55" s="23"/>
      <c r="AD55" s="23"/>
      <c r="AG55" s="23"/>
      <c r="AJ55" s="23"/>
      <c r="AM55" s="23"/>
      <c r="AN55" s="1"/>
      <c r="AO55" s="1"/>
      <c r="AP55" s="1"/>
      <c r="AQ55" s="1"/>
      <c r="AR55" s="1"/>
      <c r="AS55" s="1"/>
      <c r="AT55" s="1"/>
      <c r="AU55" s="1"/>
      <c r="AV55" s="1"/>
      <c r="AW55" s="1"/>
      <c r="AX55" s="1"/>
      <c r="AY55" s="1"/>
      <c r="AZ55" s="1"/>
      <c r="BA55" s="1"/>
      <c r="BB55" s="1"/>
      <c r="BC55"/>
      <c r="BD55"/>
      <c r="BE55"/>
      <c r="BF55"/>
    </row>
    <row r="56" spans="2:58" s="19" customFormat="1" ht="17.25" customHeight="1">
      <c r="B56" s="56"/>
      <c r="C56" s="22"/>
      <c r="F56" s="241"/>
      <c r="I56" s="23"/>
      <c r="L56" s="23"/>
      <c r="O56" s="23"/>
      <c r="R56" s="23"/>
      <c r="U56" s="23"/>
      <c r="X56" s="23"/>
      <c r="AA56" s="23"/>
      <c r="AD56" s="23"/>
      <c r="AG56" s="23"/>
      <c r="AJ56" s="23"/>
      <c r="AM56" s="23"/>
      <c r="AN56" s="1"/>
      <c r="AO56" s="1"/>
      <c r="AP56" s="1"/>
      <c r="AQ56" s="1"/>
      <c r="AR56" s="1"/>
      <c r="AS56" s="1"/>
      <c r="AT56" s="1"/>
      <c r="AU56" s="1"/>
      <c r="AV56" s="1"/>
      <c r="AW56" s="1"/>
      <c r="AX56" s="1"/>
      <c r="AY56" s="1"/>
      <c r="AZ56" s="1"/>
      <c r="BA56" s="1"/>
      <c r="BB56" s="1"/>
      <c r="BC56"/>
      <c r="BD56"/>
      <c r="BE56"/>
      <c r="BF56"/>
    </row>
    <row r="57" spans="2:58" s="19" customFormat="1" ht="17.25" customHeight="1">
      <c r="B57" s="56"/>
      <c r="C57" s="22"/>
      <c r="F57" s="241"/>
      <c r="I57" s="23"/>
      <c r="L57" s="23"/>
      <c r="O57" s="23"/>
      <c r="R57" s="23"/>
      <c r="U57" s="23"/>
      <c r="X57" s="23"/>
      <c r="AA57" s="23"/>
      <c r="AD57" s="23"/>
      <c r="AG57" s="23"/>
      <c r="AJ57" s="23"/>
      <c r="AM57" s="23"/>
      <c r="AN57" s="1"/>
      <c r="AO57" s="1"/>
      <c r="AP57" s="1"/>
      <c r="AQ57" s="1"/>
      <c r="AR57" s="1"/>
      <c r="AS57" s="1"/>
      <c r="AT57" s="1"/>
      <c r="AU57" s="1"/>
      <c r="AV57" s="1"/>
      <c r="AW57" s="1"/>
      <c r="AX57" s="1"/>
      <c r="AY57" s="1"/>
      <c r="AZ57" s="1"/>
      <c r="BA57" s="1"/>
      <c r="BB57" s="1"/>
      <c r="BC57"/>
      <c r="BD57"/>
      <c r="BE57"/>
      <c r="BF57"/>
    </row>
    <row r="58" spans="2:58" s="19" customFormat="1" ht="17.25" customHeight="1">
      <c r="B58" s="56"/>
      <c r="C58" s="22"/>
      <c r="F58" s="241"/>
      <c r="I58" s="23"/>
      <c r="L58" s="23"/>
      <c r="O58" s="23"/>
      <c r="R58" s="23"/>
      <c r="U58" s="23"/>
      <c r="X58" s="23"/>
      <c r="AA58" s="23"/>
      <c r="AD58" s="23"/>
      <c r="AG58" s="23"/>
      <c r="AJ58" s="23"/>
      <c r="AM58" s="23"/>
      <c r="AN58" s="1"/>
      <c r="AO58" s="1"/>
      <c r="AP58" s="1"/>
      <c r="AQ58" s="1"/>
      <c r="AR58" s="1"/>
      <c r="AS58" s="1"/>
      <c r="AT58" s="1"/>
      <c r="AU58" s="1"/>
      <c r="AV58" s="1"/>
      <c r="AW58" s="1"/>
      <c r="AX58" s="1"/>
      <c r="AY58" s="1"/>
      <c r="AZ58" s="1"/>
      <c r="BA58" s="1"/>
      <c r="BB58" s="1"/>
      <c r="BC58"/>
      <c r="BD58"/>
      <c r="BE58"/>
      <c r="BF58"/>
    </row>
    <row r="59" spans="2:58" s="19" customFormat="1" ht="17.25" customHeight="1">
      <c r="B59" s="56"/>
      <c r="C59" s="22"/>
      <c r="F59" s="241"/>
      <c r="I59" s="23"/>
      <c r="L59" s="23"/>
      <c r="O59" s="23"/>
      <c r="R59" s="23"/>
      <c r="U59" s="23"/>
      <c r="X59" s="23"/>
      <c r="AA59" s="23"/>
      <c r="AD59" s="23"/>
      <c r="AG59" s="23"/>
      <c r="AJ59" s="23"/>
      <c r="AM59" s="23"/>
      <c r="AN59" s="1"/>
      <c r="AO59" s="1"/>
      <c r="AP59" s="1"/>
      <c r="AQ59" s="1"/>
      <c r="AR59" s="1"/>
      <c r="AS59" s="1"/>
      <c r="AT59" s="1"/>
      <c r="AU59" s="1"/>
      <c r="AV59" s="1"/>
      <c r="AW59" s="1"/>
      <c r="AX59" s="1"/>
      <c r="AY59" s="1"/>
      <c r="AZ59" s="1"/>
      <c r="BA59" s="1"/>
      <c r="BB59" s="1"/>
      <c r="BC59"/>
      <c r="BD59"/>
      <c r="BE59"/>
      <c r="BF59"/>
    </row>
    <row r="60" spans="2:58" s="19" customFormat="1" ht="17.25" customHeight="1">
      <c r="B60" s="56"/>
      <c r="C60" s="22"/>
      <c r="F60" s="241"/>
      <c r="I60" s="23"/>
      <c r="L60" s="23"/>
      <c r="O60" s="23"/>
      <c r="R60" s="23"/>
      <c r="U60" s="23"/>
      <c r="X60" s="23"/>
      <c r="AA60" s="23"/>
      <c r="AD60" s="23"/>
      <c r="AG60" s="23"/>
      <c r="AJ60" s="23"/>
      <c r="AM60" s="23"/>
      <c r="AN60" s="1"/>
      <c r="AO60" s="1"/>
      <c r="AP60" s="1"/>
      <c r="AQ60" s="1"/>
      <c r="AR60" s="1"/>
      <c r="AS60" s="1"/>
      <c r="AT60" s="1"/>
      <c r="AU60" s="1"/>
      <c r="AV60" s="1"/>
      <c r="AW60" s="1"/>
      <c r="AX60" s="1"/>
      <c r="AY60" s="1"/>
      <c r="AZ60" s="1"/>
      <c r="BA60" s="1"/>
      <c r="BB60" s="1"/>
      <c r="BC60"/>
      <c r="BD60"/>
      <c r="BE60"/>
      <c r="BF60"/>
    </row>
    <row r="61" spans="2:58" s="19" customFormat="1" ht="17.25" customHeight="1">
      <c r="B61" s="56"/>
      <c r="C61" s="22"/>
      <c r="F61" s="241"/>
      <c r="I61" s="23"/>
      <c r="L61" s="23"/>
      <c r="O61" s="23"/>
      <c r="R61" s="23"/>
      <c r="U61" s="23"/>
      <c r="X61" s="23"/>
      <c r="AA61" s="23"/>
      <c r="AD61" s="23"/>
      <c r="AG61" s="23"/>
      <c r="AJ61" s="23"/>
      <c r="AM61" s="23"/>
      <c r="AN61" s="1"/>
      <c r="AO61" s="1"/>
      <c r="AP61" s="1"/>
      <c r="AQ61" s="1"/>
      <c r="AR61" s="1"/>
      <c r="AS61" s="1"/>
      <c r="AT61" s="1"/>
      <c r="AU61" s="1"/>
      <c r="AV61" s="1"/>
      <c r="AW61" s="1"/>
      <c r="AX61" s="1"/>
      <c r="AY61" s="1"/>
      <c r="AZ61" s="1"/>
      <c r="BA61" s="1"/>
      <c r="BB61" s="1"/>
      <c r="BC61"/>
      <c r="BD61"/>
      <c r="BE61"/>
      <c r="BF61"/>
    </row>
    <row r="62" spans="2:58" s="19" customFormat="1" ht="17.25" customHeight="1">
      <c r="B62" s="56"/>
      <c r="C62" s="22"/>
      <c r="F62" s="241"/>
      <c r="I62" s="23"/>
      <c r="L62" s="23"/>
      <c r="O62" s="23"/>
      <c r="R62" s="23"/>
      <c r="U62" s="23"/>
      <c r="X62" s="23"/>
      <c r="AA62" s="23"/>
      <c r="AD62" s="23"/>
      <c r="AG62" s="23"/>
      <c r="AJ62" s="23"/>
      <c r="AM62" s="23"/>
      <c r="AN62" s="1"/>
      <c r="AO62" s="1"/>
      <c r="AP62" s="1"/>
      <c r="AQ62" s="1"/>
      <c r="AR62" s="1"/>
      <c r="AS62" s="1"/>
      <c r="AT62" s="1"/>
      <c r="AU62" s="1"/>
      <c r="AV62" s="1"/>
      <c r="AW62" s="1"/>
      <c r="AX62" s="1"/>
      <c r="AY62" s="1"/>
      <c r="AZ62" s="1"/>
      <c r="BA62" s="1"/>
      <c r="BB62" s="1"/>
      <c r="BC62"/>
      <c r="BD62"/>
      <c r="BE62"/>
      <c r="BF62"/>
    </row>
    <row r="63" spans="2:58" s="19" customFormat="1" ht="17.25" customHeight="1">
      <c r="B63" s="56"/>
      <c r="C63" s="22"/>
      <c r="F63" s="241"/>
      <c r="I63" s="23"/>
      <c r="L63" s="23"/>
      <c r="O63" s="23"/>
      <c r="R63" s="23"/>
      <c r="U63" s="23"/>
      <c r="X63" s="23"/>
      <c r="AA63" s="23"/>
      <c r="AD63" s="23"/>
      <c r="AG63" s="23"/>
      <c r="AJ63" s="23"/>
      <c r="AM63" s="23"/>
      <c r="AN63" s="1"/>
      <c r="AO63" s="1"/>
      <c r="AP63" s="1"/>
      <c r="AQ63" s="1"/>
      <c r="AR63" s="1"/>
      <c r="AS63" s="1"/>
      <c r="AT63" s="1"/>
      <c r="AU63" s="1"/>
      <c r="AV63" s="1"/>
      <c r="AW63" s="1"/>
      <c r="AX63" s="1"/>
      <c r="AY63" s="1"/>
      <c r="AZ63" s="1"/>
      <c r="BA63" s="1"/>
      <c r="BB63" s="1"/>
      <c r="BC63"/>
      <c r="BD63"/>
      <c r="BE63"/>
      <c r="BF63"/>
    </row>
    <row r="64" spans="2:58" s="19" customFormat="1" ht="17.25" customHeight="1">
      <c r="B64" s="56"/>
      <c r="C64" s="22"/>
      <c r="F64" s="241"/>
      <c r="I64" s="23"/>
      <c r="L64" s="23"/>
      <c r="O64" s="23"/>
      <c r="R64" s="23"/>
      <c r="U64" s="23"/>
      <c r="X64" s="23"/>
      <c r="AA64" s="23"/>
      <c r="AD64" s="23"/>
      <c r="AG64" s="23"/>
      <c r="AJ64" s="23"/>
      <c r="AM64" s="23"/>
      <c r="AN64" s="1"/>
      <c r="AO64" s="1"/>
      <c r="AP64" s="1"/>
      <c r="AQ64" s="1"/>
      <c r="AR64" s="1"/>
      <c r="AS64" s="1"/>
      <c r="AT64" s="1"/>
      <c r="AU64" s="1"/>
      <c r="AV64" s="1"/>
      <c r="AW64" s="1"/>
      <c r="AX64" s="1"/>
      <c r="AY64" s="1"/>
      <c r="AZ64" s="1"/>
      <c r="BA64" s="1"/>
      <c r="BB64" s="1"/>
      <c r="BC64"/>
      <c r="BD64"/>
      <c r="BE64"/>
      <c r="BF64"/>
    </row>
    <row r="65" spans="2:58" s="19" customFormat="1" ht="17.25" customHeight="1">
      <c r="B65" s="56"/>
      <c r="C65" s="22"/>
      <c r="F65" s="241"/>
      <c r="I65" s="23"/>
      <c r="L65" s="23"/>
      <c r="O65" s="23"/>
      <c r="R65" s="23"/>
      <c r="U65" s="23"/>
      <c r="X65" s="23"/>
      <c r="AA65" s="23"/>
      <c r="AD65" s="23"/>
      <c r="AG65" s="23"/>
      <c r="AJ65" s="23"/>
      <c r="AM65" s="23"/>
      <c r="AN65" s="1"/>
      <c r="AO65" s="1"/>
      <c r="AP65" s="1"/>
      <c r="AQ65" s="1"/>
      <c r="AR65" s="1"/>
      <c r="AS65" s="1"/>
      <c r="AT65" s="1"/>
      <c r="AU65" s="1"/>
      <c r="AV65" s="1"/>
      <c r="AW65" s="1"/>
      <c r="AX65" s="1"/>
      <c r="AY65" s="1"/>
      <c r="AZ65" s="1"/>
      <c r="BA65" s="1"/>
      <c r="BB65" s="1"/>
      <c r="BC65"/>
      <c r="BD65"/>
      <c r="BE65"/>
      <c r="BF65"/>
    </row>
    <row r="66" spans="2:58" s="19" customFormat="1" ht="17.25" customHeight="1">
      <c r="B66" s="56"/>
      <c r="C66" s="22"/>
      <c r="F66" s="241"/>
      <c r="I66" s="23"/>
      <c r="L66" s="23"/>
      <c r="O66" s="23"/>
      <c r="R66" s="23"/>
      <c r="U66" s="23"/>
      <c r="X66" s="23"/>
      <c r="AA66" s="23"/>
      <c r="AD66" s="23"/>
      <c r="AG66" s="23"/>
      <c r="AJ66" s="23"/>
      <c r="AM66" s="23"/>
      <c r="AN66" s="1"/>
      <c r="AO66" s="1"/>
      <c r="AP66" s="1"/>
      <c r="AQ66" s="1"/>
      <c r="AR66" s="1"/>
      <c r="AS66" s="1"/>
      <c r="AT66" s="1"/>
      <c r="AU66" s="1"/>
      <c r="AV66" s="1"/>
      <c r="AW66" s="1"/>
      <c r="AX66" s="1"/>
      <c r="AY66" s="1"/>
      <c r="AZ66" s="1"/>
      <c r="BA66" s="1"/>
      <c r="BB66" s="1"/>
      <c r="BC66"/>
      <c r="BD66"/>
      <c r="BE66"/>
      <c r="BF66"/>
    </row>
    <row r="67" spans="2:58" s="19" customFormat="1" ht="17.25" customHeight="1">
      <c r="B67" s="56"/>
      <c r="C67" s="22"/>
      <c r="F67" s="241"/>
      <c r="I67" s="23"/>
      <c r="L67" s="23"/>
      <c r="O67" s="23"/>
      <c r="R67" s="23"/>
      <c r="U67" s="23"/>
      <c r="X67" s="23"/>
      <c r="AA67" s="23"/>
      <c r="AD67" s="23"/>
      <c r="AG67" s="23"/>
      <c r="AJ67" s="23"/>
      <c r="AM67" s="23"/>
      <c r="AN67" s="1"/>
      <c r="AO67" s="1"/>
      <c r="AP67" s="1"/>
      <c r="AQ67" s="1"/>
      <c r="AR67" s="1"/>
      <c r="AS67" s="1"/>
      <c r="AT67" s="1"/>
      <c r="AU67" s="1"/>
      <c r="AV67" s="1"/>
      <c r="AW67" s="1"/>
      <c r="AX67" s="1"/>
      <c r="AY67" s="1"/>
      <c r="AZ67" s="1"/>
      <c r="BA67" s="1"/>
      <c r="BB67" s="1"/>
      <c r="BC67"/>
      <c r="BD67"/>
      <c r="BE67"/>
      <c r="BF67"/>
    </row>
    <row r="68" spans="2:58" s="19" customFormat="1" ht="17.25" customHeight="1">
      <c r="B68" s="56"/>
      <c r="C68" s="22"/>
      <c r="F68" s="241"/>
      <c r="I68" s="23"/>
      <c r="L68" s="23"/>
      <c r="O68" s="23"/>
      <c r="R68" s="23"/>
      <c r="U68" s="23"/>
      <c r="X68" s="23"/>
      <c r="AA68" s="23"/>
      <c r="AD68" s="23"/>
      <c r="AG68" s="23"/>
      <c r="AJ68" s="23"/>
      <c r="AM68" s="23"/>
      <c r="AN68" s="1"/>
      <c r="AO68" s="1"/>
      <c r="AP68" s="1"/>
      <c r="AQ68" s="1"/>
      <c r="AR68" s="1"/>
      <c r="AS68" s="1"/>
      <c r="AT68" s="1"/>
      <c r="AU68" s="1"/>
      <c r="AV68" s="1"/>
      <c r="AW68" s="1"/>
      <c r="AX68" s="1"/>
      <c r="AY68" s="1"/>
      <c r="AZ68" s="1"/>
      <c r="BA68" s="1"/>
      <c r="BB68" s="1"/>
      <c r="BC68"/>
      <c r="BD68"/>
      <c r="BE68"/>
      <c r="BF68"/>
    </row>
    <row r="69" spans="2:58" s="19" customFormat="1" ht="17.25" customHeight="1">
      <c r="B69" s="56"/>
      <c r="C69" s="22"/>
      <c r="F69" s="241"/>
      <c r="I69" s="23"/>
      <c r="L69" s="23"/>
      <c r="O69" s="23"/>
      <c r="R69" s="23"/>
      <c r="U69" s="23"/>
      <c r="X69" s="23"/>
      <c r="AA69" s="23"/>
      <c r="AD69" s="23"/>
      <c r="AG69" s="23"/>
      <c r="AJ69" s="23"/>
      <c r="AM69" s="23"/>
      <c r="AN69" s="1"/>
      <c r="AO69" s="1"/>
      <c r="AP69" s="1"/>
      <c r="AQ69" s="1"/>
      <c r="AR69" s="1"/>
      <c r="AS69" s="1"/>
      <c r="AT69" s="1"/>
      <c r="AU69" s="1"/>
      <c r="AV69" s="1"/>
      <c r="AW69" s="1"/>
      <c r="AX69" s="1"/>
      <c r="AY69" s="1"/>
      <c r="AZ69" s="1"/>
      <c r="BA69" s="1"/>
      <c r="BB69" s="1"/>
      <c r="BC69"/>
      <c r="BD69"/>
      <c r="BE69"/>
      <c r="BF69"/>
    </row>
    <row r="70" spans="2:58" s="19" customFormat="1" ht="17.25" customHeight="1">
      <c r="B70" s="56"/>
      <c r="C70" s="22"/>
      <c r="F70" s="241"/>
      <c r="I70" s="23"/>
      <c r="L70" s="23"/>
      <c r="O70" s="23"/>
      <c r="R70" s="23"/>
      <c r="U70" s="23"/>
      <c r="X70" s="23"/>
      <c r="AA70" s="23"/>
      <c r="AD70" s="23"/>
      <c r="AG70" s="23"/>
      <c r="AJ70" s="23"/>
      <c r="AM70" s="23"/>
      <c r="AN70" s="1"/>
      <c r="AO70" s="1"/>
      <c r="AP70" s="1"/>
      <c r="AQ70" s="1"/>
      <c r="AR70" s="1"/>
      <c r="AS70" s="1"/>
      <c r="AT70" s="1"/>
      <c r="AU70" s="1"/>
      <c r="AV70" s="1"/>
      <c r="AW70" s="1"/>
      <c r="AX70" s="1"/>
      <c r="AY70" s="1"/>
      <c r="AZ70" s="1"/>
      <c r="BA70" s="1"/>
      <c r="BB70" s="1"/>
      <c r="BC70"/>
      <c r="BD70"/>
      <c r="BE70"/>
      <c r="BF70"/>
    </row>
    <row r="71" spans="2:58" s="19" customFormat="1" ht="17.25" customHeight="1">
      <c r="B71" s="56"/>
      <c r="C71" s="22"/>
      <c r="F71" s="241"/>
      <c r="I71" s="23"/>
      <c r="L71" s="23"/>
      <c r="O71" s="23"/>
      <c r="R71" s="23"/>
      <c r="U71" s="23"/>
      <c r="X71" s="23"/>
      <c r="AA71" s="23"/>
      <c r="AD71" s="23"/>
      <c r="AG71" s="23"/>
      <c r="AJ71" s="23"/>
      <c r="AM71" s="23"/>
      <c r="AN71" s="1"/>
      <c r="AO71" s="1"/>
      <c r="AP71" s="1"/>
      <c r="AQ71" s="1"/>
      <c r="AR71" s="1"/>
      <c r="AS71" s="1"/>
      <c r="AT71" s="1"/>
      <c r="AU71" s="1"/>
      <c r="AV71" s="1"/>
      <c r="AW71" s="1"/>
      <c r="AX71" s="1"/>
      <c r="AY71" s="1"/>
      <c r="AZ71" s="1"/>
      <c r="BA71" s="1"/>
      <c r="BB71" s="1"/>
      <c r="BC71"/>
      <c r="BD71"/>
      <c r="BE71"/>
      <c r="BF71"/>
    </row>
    <row r="72" spans="2:58" s="19" customFormat="1" ht="17.25" customHeight="1">
      <c r="B72" s="56"/>
      <c r="C72" s="22"/>
      <c r="F72" s="241"/>
      <c r="I72" s="23"/>
      <c r="L72" s="23"/>
      <c r="O72" s="23"/>
      <c r="R72" s="23"/>
      <c r="U72" s="23"/>
      <c r="X72" s="23"/>
      <c r="AA72" s="23"/>
      <c r="AD72" s="23"/>
      <c r="AG72" s="23"/>
      <c r="AJ72" s="23"/>
      <c r="AM72" s="23"/>
      <c r="AN72" s="1"/>
      <c r="AO72" s="1"/>
      <c r="AP72" s="1"/>
      <c r="AQ72" s="1"/>
      <c r="AR72" s="1"/>
      <c r="AS72" s="1"/>
      <c r="AT72" s="1"/>
      <c r="AU72" s="1"/>
      <c r="AV72" s="1"/>
      <c r="AW72" s="1"/>
      <c r="AX72" s="1"/>
      <c r="AY72" s="1"/>
      <c r="AZ72" s="1"/>
      <c r="BA72" s="1"/>
      <c r="BB72" s="1"/>
      <c r="BC72"/>
      <c r="BD72"/>
      <c r="BE72"/>
      <c r="BF72"/>
    </row>
    <row r="73" spans="2:58" s="19" customFormat="1" ht="17.25" customHeight="1">
      <c r="B73" s="56"/>
      <c r="C73" s="22"/>
      <c r="F73" s="241"/>
      <c r="I73" s="23"/>
      <c r="L73" s="23"/>
      <c r="O73" s="23"/>
      <c r="R73" s="23"/>
      <c r="U73" s="23"/>
      <c r="X73" s="23"/>
      <c r="AA73" s="23"/>
      <c r="AD73" s="23"/>
      <c r="AG73" s="23"/>
      <c r="AJ73" s="23"/>
      <c r="AM73" s="23"/>
      <c r="AN73" s="1"/>
      <c r="AO73" s="1"/>
      <c r="AP73" s="1"/>
      <c r="AQ73" s="1"/>
      <c r="AR73" s="1"/>
      <c r="AS73" s="1"/>
      <c r="AT73" s="1"/>
      <c r="AU73" s="1"/>
      <c r="AV73" s="1"/>
      <c r="AW73" s="1"/>
      <c r="AX73" s="1"/>
      <c r="AY73" s="1"/>
      <c r="AZ73" s="1"/>
      <c r="BA73" s="1"/>
      <c r="BB73" s="1"/>
      <c r="BC73"/>
      <c r="BD73"/>
      <c r="BE73"/>
      <c r="BF73"/>
    </row>
    <row r="74" spans="2:58" s="19" customFormat="1" ht="17.25" customHeight="1">
      <c r="B74" s="56"/>
      <c r="C74" s="22"/>
      <c r="F74" s="241"/>
      <c r="I74" s="23"/>
      <c r="L74" s="23"/>
      <c r="O74" s="23"/>
      <c r="R74" s="23"/>
      <c r="U74" s="23"/>
      <c r="X74" s="23"/>
      <c r="AA74" s="23"/>
      <c r="AD74" s="23"/>
      <c r="AG74" s="23"/>
      <c r="AJ74" s="23"/>
      <c r="AM74" s="23"/>
      <c r="AN74" s="1"/>
      <c r="AO74" s="1"/>
      <c r="AP74" s="1"/>
      <c r="AQ74" s="1"/>
      <c r="AR74" s="1"/>
      <c r="AS74" s="1"/>
      <c r="AT74" s="1"/>
      <c r="AU74" s="1"/>
      <c r="AV74" s="1"/>
      <c r="AW74" s="1"/>
      <c r="AX74" s="1"/>
      <c r="AY74" s="1"/>
      <c r="AZ74" s="1"/>
      <c r="BA74" s="1"/>
      <c r="BB74" s="1"/>
      <c r="BC74"/>
      <c r="BD74"/>
      <c r="BE74"/>
      <c r="BF74"/>
    </row>
    <row r="75" spans="2:58" s="19" customFormat="1" ht="17.25" customHeight="1">
      <c r="B75" s="56"/>
      <c r="C75" s="22"/>
      <c r="F75" s="241"/>
      <c r="I75" s="23"/>
      <c r="L75" s="23"/>
      <c r="O75" s="23"/>
      <c r="R75" s="23"/>
      <c r="U75" s="23"/>
      <c r="X75" s="23"/>
      <c r="AA75" s="23"/>
      <c r="AD75" s="23"/>
      <c r="AG75" s="23"/>
      <c r="AJ75" s="23"/>
      <c r="AM75" s="23"/>
      <c r="AN75" s="1"/>
      <c r="AO75" s="1"/>
      <c r="AP75" s="1"/>
      <c r="AQ75" s="1"/>
      <c r="AR75" s="1"/>
      <c r="AS75" s="1"/>
      <c r="AT75" s="1"/>
      <c r="AU75" s="1"/>
      <c r="AV75" s="1"/>
      <c r="AW75" s="1"/>
      <c r="AX75" s="1"/>
      <c r="AY75" s="1"/>
      <c r="AZ75" s="1"/>
      <c r="BA75" s="1"/>
      <c r="BB75" s="1"/>
      <c r="BC75"/>
      <c r="BD75"/>
      <c r="BE75"/>
      <c r="BF75"/>
    </row>
    <row r="76" spans="2:58" s="19" customFormat="1" ht="17.25" customHeight="1">
      <c r="B76" s="56"/>
      <c r="C76" s="22"/>
      <c r="F76" s="241"/>
      <c r="I76" s="23"/>
      <c r="L76" s="23"/>
      <c r="O76" s="23"/>
      <c r="R76" s="23"/>
      <c r="U76" s="23"/>
      <c r="X76" s="23"/>
      <c r="AA76" s="23"/>
      <c r="AD76" s="23"/>
      <c r="AG76" s="23"/>
      <c r="AJ76" s="23"/>
      <c r="AM76" s="23"/>
      <c r="AN76" s="1"/>
      <c r="AO76" s="1"/>
      <c r="AP76" s="1"/>
      <c r="AQ76" s="1"/>
      <c r="AR76" s="1"/>
      <c r="AS76" s="1"/>
      <c r="AT76" s="1"/>
      <c r="AU76" s="1"/>
      <c r="AV76" s="1"/>
      <c r="AW76" s="1"/>
      <c r="AX76" s="1"/>
      <c r="AY76" s="1"/>
      <c r="AZ76" s="1"/>
      <c r="BA76" s="1"/>
      <c r="BB76" s="1"/>
      <c r="BC76"/>
      <c r="BD76"/>
      <c r="BE76"/>
      <c r="BF76"/>
    </row>
    <row r="77" spans="2:58" s="19" customFormat="1" ht="17.25" customHeight="1">
      <c r="B77" s="56"/>
      <c r="C77" s="22"/>
      <c r="F77" s="241"/>
      <c r="I77" s="23"/>
      <c r="L77" s="23"/>
      <c r="O77" s="23"/>
      <c r="R77" s="23"/>
      <c r="U77" s="23"/>
      <c r="X77" s="23"/>
      <c r="AA77" s="23"/>
      <c r="AD77" s="23"/>
      <c r="AG77" s="23"/>
      <c r="AJ77" s="23"/>
      <c r="AM77" s="23"/>
      <c r="AN77" s="1"/>
      <c r="AO77" s="1"/>
      <c r="AP77" s="1"/>
      <c r="AQ77" s="1"/>
      <c r="AR77" s="1"/>
      <c r="AS77" s="1"/>
      <c r="AT77" s="1"/>
      <c r="AU77" s="1"/>
      <c r="AV77" s="1"/>
      <c r="AW77" s="1"/>
      <c r="AX77" s="1"/>
      <c r="AY77" s="1"/>
      <c r="AZ77" s="1"/>
      <c r="BA77" s="1"/>
      <c r="BB77" s="1"/>
      <c r="BC77"/>
      <c r="BD77"/>
      <c r="BE77"/>
      <c r="BF77"/>
    </row>
    <row r="78" spans="2:58" s="19" customFormat="1" ht="17.25" customHeight="1">
      <c r="B78" s="56"/>
      <c r="C78" s="22"/>
      <c r="F78" s="241"/>
      <c r="I78" s="23"/>
      <c r="L78" s="23"/>
      <c r="O78" s="23"/>
      <c r="R78" s="23"/>
      <c r="U78" s="23"/>
      <c r="X78" s="23"/>
      <c r="AA78" s="23"/>
      <c r="AD78" s="23"/>
      <c r="AG78" s="23"/>
      <c r="AJ78" s="23"/>
      <c r="AM78" s="23"/>
      <c r="AN78" s="1"/>
      <c r="AO78" s="1"/>
      <c r="AP78" s="1"/>
      <c r="AQ78" s="1"/>
      <c r="AR78" s="1"/>
      <c r="AS78" s="1"/>
      <c r="AT78" s="1"/>
      <c r="AU78" s="1"/>
      <c r="AV78" s="1"/>
      <c r="AW78" s="1"/>
      <c r="AX78" s="1"/>
      <c r="AY78" s="1"/>
      <c r="AZ78" s="1"/>
      <c r="BA78" s="1"/>
      <c r="BB78" s="1"/>
      <c r="BC78"/>
      <c r="BD78"/>
      <c r="BE78"/>
      <c r="BF78"/>
    </row>
    <row r="79" spans="2:58" s="19" customFormat="1" ht="17.25" customHeight="1">
      <c r="B79" s="56"/>
      <c r="C79" s="22"/>
      <c r="F79" s="241"/>
      <c r="I79" s="23"/>
      <c r="L79" s="23"/>
      <c r="O79" s="23"/>
      <c r="R79" s="23"/>
      <c r="U79" s="23"/>
      <c r="X79" s="23"/>
      <c r="AA79" s="23"/>
      <c r="AD79" s="23"/>
      <c r="AG79" s="23"/>
      <c r="AJ79" s="23"/>
      <c r="AM79" s="23"/>
      <c r="AN79" s="1"/>
      <c r="AO79" s="1"/>
      <c r="AP79" s="1"/>
      <c r="AQ79" s="1"/>
      <c r="AR79" s="1"/>
      <c r="AS79" s="1"/>
      <c r="AT79" s="1"/>
      <c r="AU79" s="1"/>
      <c r="AV79" s="1"/>
      <c r="AW79" s="1"/>
      <c r="AX79" s="1"/>
      <c r="AY79" s="1"/>
      <c r="AZ79" s="1"/>
      <c r="BA79" s="1"/>
      <c r="BB79" s="1"/>
      <c r="BC79"/>
      <c r="BD79"/>
      <c r="BE79"/>
      <c r="BF79"/>
    </row>
    <row r="80" spans="2:58" s="19" customFormat="1" ht="17.25" customHeight="1">
      <c r="B80" s="56"/>
      <c r="C80" s="22"/>
      <c r="F80" s="241"/>
      <c r="I80" s="23"/>
      <c r="L80" s="23"/>
      <c r="O80" s="23"/>
      <c r="R80" s="23"/>
      <c r="U80" s="23"/>
      <c r="X80" s="23"/>
      <c r="AA80" s="23"/>
      <c r="AD80" s="23"/>
      <c r="AG80" s="23"/>
      <c r="AJ80" s="23"/>
      <c r="AM80" s="23"/>
      <c r="AN80" s="1"/>
      <c r="AO80" s="1"/>
      <c r="AP80" s="1"/>
      <c r="AQ80" s="1"/>
      <c r="AR80" s="1"/>
      <c r="AS80" s="1"/>
      <c r="AT80" s="1"/>
      <c r="AU80" s="1"/>
      <c r="AV80" s="1"/>
      <c r="AW80" s="1"/>
      <c r="AX80" s="1"/>
      <c r="AY80" s="1"/>
      <c r="AZ80" s="1"/>
      <c r="BA80" s="1"/>
      <c r="BB80" s="1"/>
      <c r="BC80"/>
      <c r="BD80"/>
      <c r="BE80"/>
      <c r="BF80"/>
    </row>
    <row r="81" spans="2:58" s="19" customFormat="1" ht="17.25" customHeight="1">
      <c r="B81" s="56"/>
      <c r="C81" s="22"/>
      <c r="F81" s="241"/>
      <c r="I81" s="23"/>
      <c r="L81" s="23"/>
      <c r="O81" s="23"/>
      <c r="R81" s="23"/>
      <c r="U81" s="23"/>
      <c r="X81" s="23"/>
      <c r="AA81" s="23"/>
      <c r="AD81" s="23"/>
      <c r="AG81" s="23"/>
      <c r="AJ81" s="23"/>
      <c r="AM81" s="23"/>
      <c r="AN81" s="1"/>
      <c r="AO81" s="1"/>
      <c r="AP81" s="1"/>
      <c r="AQ81" s="1"/>
      <c r="AR81" s="1"/>
      <c r="AS81" s="1"/>
      <c r="AT81" s="1"/>
      <c r="AU81" s="1"/>
      <c r="AV81" s="1"/>
      <c r="AW81" s="1"/>
      <c r="AX81" s="1"/>
      <c r="AY81" s="1"/>
      <c r="AZ81" s="1"/>
      <c r="BA81" s="1"/>
      <c r="BB81" s="1"/>
      <c r="BC81"/>
      <c r="BD81"/>
      <c r="BE81"/>
      <c r="BF81"/>
    </row>
    <row r="82" spans="2:58" s="19" customFormat="1" ht="17.25" customHeight="1">
      <c r="B82" s="56"/>
      <c r="C82" s="22"/>
      <c r="F82" s="241"/>
      <c r="I82" s="23"/>
      <c r="L82" s="23"/>
      <c r="O82" s="23"/>
      <c r="R82" s="23"/>
      <c r="U82" s="23"/>
      <c r="X82" s="23"/>
      <c r="AA82" s="23"/>
      <c r="AD82" s="23"/>
      <c r="AG82" s="23"/>
      <c r="AJ82" s="23"/>
      <c r="AM82" s="23"/>
      <c r="AN82" s="1"/>
      <c r="AO82" s="1"/>
      <c r="AP82" s="1"/>
      <c r="AQ82" s="1"/>
      <c r="AR82" s="1"/>
      <c r="AS82" s="1"/>
      <c r="AT82" s="1"/>
      <c r="AU82" s="1"/>
      <c r="AV82" s="1"/>
      <c r="AW82" s="1"/>
      <c r="AX82" s="1"/>
      <c r="AY82" s="1"/>
      <c r="AZ82" s="1"/>
      <c r="BA82" s="1"/>
      <c r="BB82" s="1"/>
      <c r="BC82"/>
      <c r="BD82"/>
      <c r="BE82"/>
      <c r="BF82"/>
    </row>
    <row r="83" spans="2:58" s="19" customFormat="1" ht="17.25" customHeight="1">
      <c r="B83" s="56"/>
      <c r="C83" s="22"/>
      <c r="F83" s="241"/>
      <c r="I83" s="23"/>
      <c r="L83" s="23"/>
      <c r="O83" s="23"/>
      <c r="R83" s="23"/>
      <c r="U83" s="23"/>
      <c r="X83" s="23"/>
      <c r="AA83" s="23"/>
      <c r="AD83" s="23"/>
      <c r="AG83" s="23"/>
      <c r="AJ83" s="23"/>
      <c r="AM83" s="23"/>
      <c r="AN83" s="1"/>
      <c r="AO83" s="1"/>
      <c r="AP83" s="1"/>
      <c r="AQ83" s="1"/>
      <c r="AR83" s="1"/>
      <c r="AS83" s="1"/>
      <c r="AT83" s="1"/>
      <c r="AU83" s="1"/>
      <c r="AV83" s="1"/>
      <c r="AW83" s="1"/>
      <c r="AX83" s="1"/>
      <c r="AY83" s="1"/>
      <c r="AZ83" s="1"/>
      <c r="BA83" s="1"/>
      <c r="BB83" s="1"/>
      <c r="BC83"/>
      <c r="BD83"/>
      <c r="BE83"/>
      <c r="BF83"/>
    </row>
    <row r="84" spans="2:58" s="19" customFormat="1" ht="17.25" customHeight="1">
      <c r="B84" s="56"/>
      <c r="C84" s="22"/>
      <c r="F84" s="241"/>
      <c r="I84" s="23"/>
      <c r="L84" s="23"/>
      <c r="O84" s="23"/>
      <c r="R84" s="23"/>
      <c r="U84" s="23"/>
      <c r="X84" s="23"/>
      <c r="AA84" s="23"/>
      <c r="AD84" s="23"/>
      <c r="AG84" s="23"/>
      <c r="AJ84" s="23"/>
      <c r="AM84" s="23"/>
      <c r="AN84" s="1"/>
      <c r="AO84" s="1"/>
      <c r="AP84" s="1"/>
      <c r="AQ84" s="1"/>
      <c r="AR84" s="1"/>
      <c r="AS84" s="1"/>
      <c r="AT84" s="1"/>
      <c r="AU84" s="1"/>
      <c r="AV84" s="1"/>
      <c r="AW84" s="1"/>
      <c r="AX84" s="1"/>
      <c r="AY84" s="1"/>
      <c r="AZ84" s="1"/>
      <c r="BA84" s="1"/>
      <c r="BB84" s="1"/>
      <c r="BC84"/>
      <c r="BD84"/>
      <c r="BE84"/>
      <c r="BF84"/>
    </row>
    <row r="85" spans="2:58" s="19" customFormat="1" ht="17.25" customHeight="1">
      <c r="B85" s="56"/>
      <c r="C85" s="22"/>
      <c r="F85" s="241"/>
      <c r="I85" s="23"/>
      <c r="L85" s="23"/>
      <c r="O85" s="23"/>
      <c r="R85" s="23"/>
      <c r="U85" s="23"/>
      <c r="X85" s="23"/>
      <c r="AA85" s="23"/>
      <c r="AD85" s="23"/>
      <c r="AG85" s="23"/>
      <c r="AJ85" s="23"/>
      <c r="AM85" s="23"/>
      <c r="AN85" s="1"/>
      <c r="AO85" s="1"/>
      <c r="AP85" s="1"/>
      <c r="AQ85" s="1"/>
      <c r="AR85" s="1"/>
      <c r="AS85" s="1"/>
      <c r="AT85" s="1"/>
      <c r="AU85" s="1"/>
      <c r="AV85" s="1"/>
      <c r="AW85" s="1"/>
      <c r="AX85" s="1"/>
      <c r="AY85" s="1"/>
      <c r="AZ85" s="1"/>
      <c r="BA85" s="1"/>
      <c r="BB85" s="1"/>
      <c r="BC85"/>
      <c r="BD85"/>
      <c r="BE85"/>
      <c r="BF85"/>
    </row>
    <row r="86" spans="2:58" s="19" customFormat="1" ht="17.25" customHeight="1">
      <c r="B86" s="56"/>
      <c r="C86" s="22"/>
      <c r="F86" s="241"/>
      <c r="I86" s="23"/>
      <c r="L86" s="23"/>
      <c r="O86" s="23"/>
      <c r="R86" s="23"/>
      <c r="U86" s="23"/>
      <c r="X86" s="23"/>
      <c r="AA86" s="23"/>
      <c r="AD86" s="23"/>
      <c r="AG86" s="23"/>
      <c r="AJ86" s="23"/>
      <c r="AM86" s="23"/>
      <c r="AN86" s="1"/>
      <c r="AO86" s="1"/>
      <c r="AP86" s="1"/>
      <c r="AQ86" s="1"/>
      <c r="AR86" s="1"/>
      <c r="AS86" s="1"/>
      <c r="AT86" s="1"/>
      <c r="AU86" s="1"/>
      <c r="AV86" s="1"/>
      <c r="AW86" s="1"/>
      <c r="AX86" s="1"/>
      <c r="AY86" s="1"/>
      <c r="AZ86" s="1"/>
      <c r="BA86" s="1"/>
      <c r="BB86" s="1"/>
      <c r="BC86"/>
      <c r="BD86"/>
      <c r="BE86"/>
      <c r="BF86"/>
    </row>
    <row r="87" spans="2:58" s="19" customFormat="1" ht="17.25" customHeight="1">
      <c r="B87" s="56"/>
      <c r="C87" s="22"/>
      <c r="F87" s="241"/>
      <c r="I87" s="23"/>
      <c r="L87" s="23"/>
      <c r="O87" s="23"/>
      <c r="R87" s="23"/>
      <c r="U87" s="23"/>
      <c r="X87" s="23"/>
      <c r="AA87" s="23"/>
      <c r="AD87" s="23"/>
      <c r="AG87" s="23"/>
      <c r="AJ87" s="23"/>
      <c r="AM87" s="23"/>
      <c r="AN87" s="1"/>
      <c r="AO87" s="1"/>
      <c r="AP87" s="1"/>
      <c r="AQ87" s="1"/>
      <c r="AR87" s="1"/>
      <c r="AS87" s="1"/>
      <c r="AT87" s="1"/>
      <c r="AU87" s="1"/>
      <c r="AV87" s="1"/>
      <c r="AW87" s="1"/>
      <c r="AX87" s="1"/>
      <c r="AY87" s="1"/>
      <c r="AZ87" s="1"/>
      <c r="BA87" s="1"/>
      <c r="BB87" s="1"/>
      <c r="BC87"/>
      <c r="BD87"/>
      <c r="BE87"/>
      <c r="BF87"/>
    </row>
    <row r="88" spans="2:58" s="19" customFormat="1" ht="17.25" customHeight="1">
      <c r="B88" s="56"/>
      <c r="C88" s="22"/>
      <c r="F88" s="241"/>
      <c r="I88" s="23"/>
      <c r="L88" s="23"/>
      <c r="O88" s="23"/>
      <c r="R88" s="23"/>
      <c r="U88" s="23"/>
      <c r="X88" s="23"/>
      <c r="AA88" s="23"/>
      <c r="AD88" s="23"/>
      <c r="AG88" s="23"/>
      <c r="AJ88" s="23"/>
      <c r="AM88" s="23"/>
      <c r="AN88"/>
      <c r="AO88" s="1"/>
      <c r="AP88" s="1"/>
      <c r="AQ88" s="1"/>
      <c r="AR88" s="1"/>
      <c r="AS88" s="1"/>
      <c r="AT88" s="1"/>
      <c r="AU88" s="1"/>
      <c r="AV88" s="1"/>
      <c r="AW88" s="1"/>
      <c r="AX88" s="1"/>
      <c r="AY88" s="1"/>
      <c r="AZ88" s="1"/>
      <c r="BA88" s="1"/>
      <c r="BB88" s="1"/>
      <c r="BC88"/>
      <c r="BD88"/>
      <c r="BE88"/>
      <c r="BF88"/>
    </row>
    <row r="89" spans="2:58" s="19" customFormat="1" ht="17.25" customHeight="1">
      <c r="B89" s="56"/>
      <c r="C89" s="22"/>
      <c r="F89" s="241"/>
      <c r="I89" s="23"/>
      <c r="L89" s="23"/>
      <c r="O89" s="23"/>
      <c r="R89" s="23"/>
      <c r="U89" s="23"/>
      <c r="X89" s="23"/>
      <c r="AA89" s="23"/>
      <c r="AD89" s="23"/>
      <c r="AG89" s="23"/>
      <c r="AJ89" s="23"/>
      <c r="AM89" s="23"/>
      <c r="AN89"/>
      <c r="AO89" s="1"/>
      <c r="AP89" s="1"/>
      <c r="AQ89" s="1"/>
      <c r="AR89" s="1"/>
      <c r="AS89" s="1"/>
      <c r="AT89" s="1"/>
      <c r="AU89" s="1"/>
      <c r="AV89" s="1"/>
      <c r="AW89" s="1"/>
      <c r="AX89" s="1"/>
      <c r="AY89" s="1"/>
      <c r="AZ89" s="1"/>
      <c r="BA89" s="1"/>
      <c r="BB89" s="1"/>
      <c r="BC89"/>
      <c r="BD89"/>
      <c r="BE89"/>
      <c r="BF89"/>
    </row>
    <row r="90" spans="2:58" s="19" customFormat="1" ht="17.25" customHeight="1">
      <c r="B90" s="56"/>
      <c r="C90" s="22"/>
      <c r="F90" s="241"/>
      <c r="I90" s="23"/>
      <c r="L90" s="23"/>
      <c r="O90" s="23"/>
      <c r="R90" s="23"/>
      <c r="U90" s="23"/>
      <c r="X90" s="23"/>
      <c r="AA90" s="23"/>
      <c r="AD90" s="23"/>
      <c r="AG90" s="23"/>
      <c r="AJ90" s="23"/>
      <c r="AM90" s="23"/>
      <c r="AN90"/>
      <c r="AO90" s="1"/>
      <c r="AP90" s="1"/>
      <c r="AQ90" s="1"/>
      <c r="AR90" s="1"/>
      <c r="AS90" s="1"/>
      <c r="AT90" s="1"/>
      <c r="AU90" s="1"/>
      <c r="AV90" s="1"/>
      <c r="AW90" s="1"/>
      <c r="AX90" s="1"/>
      <c r="AY90" s="1"/>
      <c r="AZ90" s="1"/>
      <c r="BA90" s="1"/>
      <c r="BB90" s="1"/>
      <c r="BC90"/>
      <c r="BD90"/>
      <c r="BE90"/>
      <c r="BF90"/>
    </row>
    <row r="91" spans="2:58" s="19" customFormat="1" ht="17.25" customHeight="1">
      <c r="B91" s="56"/>
      <c r="C91" s="22"/>
      <c r="F91" s="241"/>
      <c r="I91" s="23"/>
      <c r="L91" s="23"/>
      <c r="O91" s="23"/>
      <c r="R91" s="23"/>
      <c r="U91" s="23"/>
      <c r="X91" s="23"/>
      <c r="AA91" s="23"/>
      <c r="AD91" s="23"/>
      <c r="AG91" s="23"/>
      <c r="AJ91" s="23"/>
      <c r="AM91" s="23"/>
      <c r="AN91"/>
      <c r="AO91" s="1"/>
      <c r="AP91" s="1"/>
      <c r="AQ91" s="1"/>
      <c r="AR91" s="1"/>
      <c r="AS91" s="1"/>
      <c r="AT91" s="1"/>
      <c r="AU91" s="1"/>
      <c r="AV91" s="1"/>
      <c r="AW91" s="1"/>
      <c r="AX91" s="1"/>
      <c r="AY91" s="1"/>
      <c r="AZ91" s="1"/>
      <c r="BA91" s="1"/>
      <c r="BB91" s="1"/>
      <c r="BC91"/>
      <c r="BD91"/>
      <c r="BE91"/>
      <c r="BF91"/>
    </row>
    <row r="92" spans="2:58" s="19" customFormat="1" ht="17.25" customHeight="1">
      <c r="B92" s="56"/>
      <c r="C92" s="22"/>
      <c r="F92" s="241"/>
      <c r="I92" s="23"/>
      <c r="L92" s="23"/>
      <c r="O92" s="23"/>
      <c r="R92" s="23"/>
      <c r="U92" s="23"/>
      <c r="X92" s="23"/>
      <c r="AA92" s="23"/>
      <c r="AD92" s="23"/>
      <c r="AG92" s="23"/>
      <c r="AJ92" s="23"/>
      <c r="AM92" s="23"/>
      <c r="AN92"/>
      <c r="AO92" s="1"/>
      <c r="AP92" s="1"/>
      <c r="AQ92" s="1"/>
      <c r="AR92" s="1"/>
      <c r="AS92" s="1"/>
      <c r="AT92" s="1"/>
      <c r="AU92" s="1"/>
      <c r="AV92" s="1"/>
      <c r="AW92" s="1"/>
      <c r="AX92" s="1"/>
      <c r="AY92" s="1"/>
      <c r="AZ92" s="1"/>
      <c r="BA92" s="1"/>
      <c r="BB92" s="1"/>
      <c r="BC92"/>
      <c r="BD92"/>
      <c r="BE92"/>
      <c r="BF92"/>
    </row>
    <row r="93" spans="2:58" s="19" customFormat="1" ht="17.25" customHeight="1">
      <c r="B93" s="56"/>
      <c r="C93" s="22"/>
      <c r="F93" s="241"/>
      <c r="I93" s="23"/>
      <c r="L93" s="23"/>
      <c r="O93" s="23"/>
      <c r="R93" s="23"/>
      <c r="U93" s="23"/>
      <c r="X93" s="23"/>
      <c r="AA93" s="23"/>
      <c r="AD93" s="23"/>
      <c r="AG93" s="23"/>
      <c r="AJ93" s="23"/>
      <c r="AM93" s="23"/>
      <c r="AN93"/>
      <c r="AO93" s="1"/>
      <c r="AP93" s="1"/>
      <c r="AQ93" s="1"/>
      <c r="AR93" s="1"/>
      <c r="AS93" s="1"/>
      <c r="AT93" s="1"/>
      <c r="AU93" s="1"/>
      <c r="AV93" s="1"/>
      <c r="AW93" s="1"/>
      <c r="AX93" s="1"/>
      <c r="AY93" s="1"/>
      <c r="AZ93" s="1"/>
      <c r="BA93" s="1"/>
      <c r="BB93" s="1"/>
      <c r="BC93"/>
      <c r="BD93"/>
      <c r="BE93"/>
      <c r="BF93"/>
    </row>
    <row r="94" spans="2:58" s="19" customFormat="1" ht="17.25" customHeight="1">
      <c r="B94" s="56"/>
      <c r="C94" s="22"/>
      <c r="F94" s="241"/>
      <c r="I94" s="23"/>
      <c r="L94" s="23"/>
      <c r="O94" s="23"/>
      <c r="R94" s="23"/>
      <c r="U94" s="23"/>
      <c r="X94" s="23"/>
      <c r="AA94" s="23"/>
      <c r="AD94" s="23"/>
      <c r="AG94" s="23"/>
      <c r="AJ94" s="23"/>
      <c r="AM94" s="23"/>
      <c r="AN94"/>
      <c r="AO94" s="1"/>
      <c r="AP94" s="1"/>
      <c r="AQ94" s="1"/>
      <c r="AR94" s="1"/>
      <c r="AS94" s="1"/>
      <c r="AT94" s="1"/>
      <c r="AU94" s="1"/>
      <c r="AV94" s="1"/>
      <c r="AW94" s="1"/>
      <c r="AX94" s="1"/>
      <c r="AY94" s="1"/>
      <c r="AZ94" s="1"/>
      <c r="BA94" s="1"/>
      <c r="BB94" s="1"/>
      <c r="BC94"/>
      <c r="BD94"/>
      <c r="BE94"/>
      <c r="BF94"/>
    </row>
    <row r="95" spans="2:58" s="19" customFormat="1" ht="17.25" customHeight="1">
      <c r="B95" s="56"/>
      <c r="C95" s="22"/>
      <c r="F95" s="241"/>
      <c r="I95" s="23"/>
      <c r="L95" s="23"/>
      <c r="O95" s="23"/>
      <c r="R95" s="23"/>
      <c r="U95" s="23"/>
      <c r="X95" s="23"/>
      <c r="AA95" s="23"/>
      <c r="AD95" s="23"/>
      <c r="AG95" s="23"/>
      <c r="AJ95" s="23"/>
      <c r="AM95" s="23"/>
      <c r="AN95"/>
      <c r="AO95" s="1"/>
      <c r="AP95" s="1"/>
      <c r="AQ95" s="1"/>
      <c r="AR95" s="1"/>
      <c r="AS95" s="1"/>
      <c r="AT95" s="1"/>
      <c r="AU95" s="1"/>
      <c r="AV95" s="1"/>
      <c r="AW95" s="1"/>
      <c r="AX95" s="1"/>
      <c r="AY95" s="1"/>
      <c r="AZ95" s="1"/>
      <c r="BA95" s="1"/>
      <c r="BB95" s="1"/>
      <c r="BC95"/>
      <c r="BD95"/>
      <c r="BE95"/>
      <c r="BF95"/>
    </row>
    <row r="96" spans="2:58" s="19" customFormat="1" ht="17.25" customHeight="1">
      <c r="B96" s="56"/>
      <c r="C96" s="22"/>
      <c r="F96" s="241"/>
      <c r="I96" s="23"/>
      <c r="L96" s="23"/>
      <c r="O96" s="23"/>
      <c r="R96" s="23"/>
      <c r="U96" s="23"/>
      <c r="X96" s="23"/>
      <c r="AA96" s="23"/>
      <c r="AD96" s="23"/>
      <c r="AG96" s="23"/>
      <c r="AJ96" s="23"/>
      <c r="AM96" s="23"/>
      <c r="AN96"/>
      <c r="AO96" s="1"/>
      <c r="AP96" s="1"/>
      <c r="AQ96" s="1"/>
      <c r="AR96" s="1"/>
      <c r="AS96" s="1"/>
      <c r="AT96" s="1"/>
      <c r="AU96" s="1"/>
      <c r="AV96" s="1"/>
      <c r="AW96" s="1"/>
      <c r="AX96" s="1"/>
      <c r="AY96" s="1"/>
      <c r="AZ96" s="1"/>
      <c r="BA96" s="1"/>
      <c r="BB96" s="1"/>
      <c r="BC96"/>
      <c r="BD96"/>
      <c r="BE96"/>
      <c r="BF96"/>
    </row>
    <row r="97" spans="2:58" s="19" customFormat="1" ht="17.25" customHeight="1">
      <c r="B97" s="56"/>
      <c r="C97" s="22"/>
      <c r="F97" s="241"/>
      <c r="I97" s="23"/>
      <c r="L97" s="23"/>
      <c r="O97" s="23"/>
      <c r="R97" s="23"/>
      <c r="U97" s="23"/>
      <c r="X97" s="23"/>
      <c r="AA97" s="23"/>
      <c r="AD97" s="23"/>
      <c r="AG97" s="23"/>
      <c r="AJ97" s="23"/>
      <c r="AM97" s="23"/>
      <c r="AN97"/>
      <c r="AO97" s="1"/>
      <c r="AP97" s="1"/>
      <c r="AQ97" s="1"/>
      <c r="AR97" s="1"/>
      <c r="AS97" s="1"/>
      <c r="AT97" s="1"/>
      <c r="AU97" s="1"/>
      <c r="AV97" s="1"/>
      <c r="AW97" s="1"/>
      <c r="AX97" s="1"/>
      <c r="AY97" s="1"/>
      <c r="AZ97" s="1"/>
      <c r="BA97" s="1"/>
      <c r="BB97" s="1"/>
      <c r="BC97"/>
      <c r="BD97"/>
      <c r="BE97"/>
      <c r="BF97"/>
    </row>
    <row r="98" spans="2:58" s="19" customFormat="1" ht="17.25" customHeight="1">
      <c r="B98" s="56"/>
      <c r="C98" s="22"/>
      <c r="F98" s="241"/>
      <c r="I98" s="23"/>
      <c r="L98" s="23"/>
      <c r="O98" s="23"/>
      <c r="R98" s="23"/>
      <c r="U98" s="23"/>
      <c r="X98" s="23"/>
      <c r="AA98" s="23"/>
      <c r="AD98" s="23"/>
      <c r="AG98" s="23"/>
      <c r="AJ98" s="23"/>
      <c r="AM98" s="23"/>
      <c r="AN98"/>
      <c r="AO98" s="1"/>
      <c r="AP98" s="1"/>
      <c r="AQ98" s="1"/>
      <c r="AR98" s="1"/>
      <c r="AS98" s="1"/>
      <c r="AT98" s="1"/>
      <c r="AU98" s="1"/>
      <c r="AV98" s="1"/>
      <c r="AW98" s="1"/>
      <c r="AX98" s="1"/>
      <c r="AY98" s="1"/>
      <c r="AZ98" s="1"/>
      <c r="BA98" s="1"/>
      <c r="BB98" s="1"/>
      <c r="BC98"/>
      <c r="BD98"/>
      <c r="BE98"/>
      <c r="BF98"/>
    </row>
    <row r="99" spans="2:58" s="19" customFormat="1" ht="17.25" customHeight="1">
      <c r="B99" s="56"/>
      <c r="C99" s="22"/>
      <c r="F99" s="241"/>
      <c r="I99" s="23"/>
      <c r="L99" s="23"/>
      <c r="O99" s="23"/>
      <c r="R99" s="23"/>
      <c r="U99" s="23"/>
      <c r="X99" s="23"/>
      <c r="AA99" s="23"/>
      <c r="AD99" s="23"/>
      <c r="AG99" s="23"/>
      <c r="AJ99" s="23"/>
      <c r="AM99" s="23"/>
      <c r="AN99"/>
      <c r="AO99" s="1"/>
      <c r="AP99" s="1"/>
      <c r="AQ99" s="1"/>
      <c r="AR99" s="1"/>
      <c r="AS99" s="1"/>
      <c r="AT99" s="1"/>
      <c r="AU99" s="1"/>
      <c r="AV99" s="1"/>
      <c r="AW99" s="1"/>
      <c r="AX99" s="1"/>
      <c r="AY99" s="1"/>
      <c r="AZ99" s="1"/>
      <c r="BA99" s="1"/>
      <c r="BB99" s="1"/>
      <c r="BC99"/>
      <c r="BD99"/>
      <c r="BE99"/>
      <c r="BF99"/>
    </row>
    <row r="100" spans="2:58" s="19" customFormat="1" ht="17.25" customHeight="1">
      <c r="B100" s="56"/>
      <c r="C100" s="22"/>
      <c r="F100" s="241"/>
      <c r="I100" s="23"/>
      <c r="L100" s="23"/>
      <c r="O100" s="23"/>
      <c r="R100" s="23"/>
      <c r="U100" s="23"/>
      <c r="X100" s="23"/>
      <c r="AA100" s="23"/>
      <c r="AD100" s="23"/>
      <c r="AG100" s="23"/>
      <c r="AJ100" s="23"/>
      <c r="AM100" s="23"/>
      <c r="AN100"/>
      <c r="AO100" s="1"/>
      <c r="AP100" s="1"/>
      <c r="AQ100" s="1"/>
      <c r="AR100" s="1"/>
      <c r="AS100" s="1"/>
      <c r="AT100" s="1"/>
      <c r="AU100" s="1"/>
      <c r="AV100" s="1"/>
      <c r="AW100" s="1"/>
      <c r="AX100" s="1"/>
      <c r="AY100" s="1"/>
      <c r="AZ100" s="1"/>
      <c r="BA100" s="1"/>
      <c r="BB100" s="1"/>
      <c r="BC100"/>
      <c r="BD100"/>
      <c r="BE100"/>
      <c r="BF100"/>
    </row>
    <row r="101" spans="2:58" s="19" customFormat="1" ht="17.25" customHeight="1">
      <c r="B101" s="56"/>
      <c r="C101" s="22"/>
      <c r="F101" s="241"/>
      <c r="I101" s="23"/>
      <c r="L101" s="23"/>
      <c r="O101" s="23"/>
      <c r="R101" s="23"/>
      <c r="U101" s="23"/>
      <c r="X101" s="23"/>
      <c r="AA101" s="23"/>
      <c r="AD101" s="23"/>
      <c r="AG101" s="23"/>
      <c r="AJ101" s="23"/>
      <c r="AM101" s="23"/>
      <c r="AN101"/>
      <c r="AO101" s="1"/>
      <c r="AP101" s="1"/>
      <c r="AQ101" s="1"/>
      <c r="AR101" s="1"/>
      <c r="AS101" s="1"/>
      <c r="AT101" s="1"/>
      <c r="AU101" s="1"/>
      <c r="AV101" s="1"/>
      <c r="AW101" s="1"/>
      <c r="AX101" s="1"/>
      <c r="AY101" s="1"/>
      <c r="AZ101" s="1"/>
      <c r="BA101" s="1"/>
      <c r="BB101" s="1"/>
      <c r="BC101"/>
      <c r="BD101"/>
      <c r="BE101"/>
      <c r="BF101"/>
    </row>
    <row r="102" spans="2:58" s="19" customFormat="1" ht="17.25" customHeight="1">
      <c r="B102" s="56"/>
      <c r="C102" s="22"/>
      <c r="F102" s="23"/>
      <c r="I102" s="23"/>
      <c r="L102" s="23"/>
      <c r="O102" s="23"/>
      <c r="R102" s="23"/>
      <c r="U102" s="23"/>
      <c r="X102" s="23"/>
      <c r="AA102" s="23"/>
      <c r="AD102" s="23"/>
      <c r="AG102" s="23"/>
      <c r="AJ102" s="23"/>
      <c r="AM102" s="23"/>
      <c r="AN102"/>
      <c r="AO102" s="1"/>
      <c r="AP102" s="1"/>
      <c r="AQ102" s="1"/>
      <c r="AR102" s="1"/>
      <c r="AS102" s="1"/>
      <c r="AT102" s="1"/>
      <c r="AU102" s="1"/>
      <c r="AV102" s="1"/>
      <c r="AW102" s="1"/>
      <c r="AX102" s="1"/>
      <c r="AY102" s="1"/>
      <c r="AZ102" s="1"/>
      <c r="BA102" s="1"/>
      <c r="BB102" s="1"/>
      <c r="BC102"/>
      <c r="BD102"/>
      <c r="BE102"/>
      <c r="BF102"/>
    </row>
    <row r="103" spans="2:58" s="19" customFormat="1" ht="17.25" customHeight="1">
      <c r="B103" s="56"/>
      <c r="C103" s="22"/>
      <c r="F103" s="23"/>
      <c r="I103" s="23"/>
      <c r="L103" s="23"/>
      <c r="O103" s="23"/>
      <c r="R103" s="23"/>
      <c r="U103" s="23"/>
      <c r="X103" s="23"/>
      <c r="AA103" s="23"/>
      <c r="AD103" s="23"/>
      <c r="AG103" s="23"/>
      <c r="AJ103" s="23"/>
      <c r="AM103" s="23"/>
      <c r="AN103"/>
      <c r="AO103" s="1"/>
      <c r="AP103" s="1"/>
      <c r="AQ103" s="1"/>
      <c r="AR103" s="1"/>
      <c r="AS103" s="1"/>
      <c r="AT103" s="1"/>
      <c r="AU103" s="1"/>
      <c r="AV103" s="1"/>
      <c r="AW103" s="1"/>
      <c r="AX103" s="1"/>
      <c r="AY103" s="1"/>
      <c r="AZ103" s="1"/>
      <c r="BA103" s="1"/>
      <c r="BB103" s="1"/>
      <c r="BC103"/>
      <c r="BD103"/>
      <c r="BE103"/>
      <c r="BF103"/>
    </row>
    <row r="104" spans="2:58" s="19" customFormat="1" ht="17.25" customHeight="1">
      <c r="B104" s="56"/>
      <c r="C104" s="22"/>
      <c r="F104" s="23"/>
      <c r="I104" s="23"/>
      <c r="L104" s="23"/>
      <c r="O104" s="23"/>
      <c r="R104" s="23"/>
      <c r="U104" s="23"/>
      <c r="X104" s="23"/>
      <c r="AA104" s="23"/>
      <c r="AD104" s="23"/>
      <c r="AG104" s="23"/>
      <c r="AJ104" s="23"/>
      <c r="AM104" s="23"/>
      <c r="AN104"/>
      <c r="AO104" s="1"/>
      <c r="AP104" s="1"/>
      <c r="AQ104" s="1"/>
      <c r="AR104" s="1"/>
      <c r="AS104" s="1"/>
      <c r="AT104" s="1"/>
      <c r="AU104" s="1"/>
      <c r="AV104" s="1"/>
      <c r="AW104" s="1"/>
      <c r="AX104" s="1"/>
      <c r="AY104" s="1"/>
      <c r="AZ104" s="1"/>
      <c r="BA104" s="1"/>
      <c r="BB104" s="1"/>
      <c r="BC104"/>
      <c r="BD104"/>
      <c r="BE104"/>
      <c r="BF104"/>
    </row>
    <row r="105" spans="2:58" s="19" customFormat="1" ht="17.25" customHeight="1">
      <c r="B105" s="56"/>
      <c r="C105" s="22"/>
      <c r="F105" s="23"/>
      <c r="I105" s="23"/>
      <c r="L105" s="23"/>
      <c r="O105" s="23"/>
      <c r="R105" s="23"/>
      <c r="U105" s="23"/>
      <c r="X105" s="23"/>
      <c r="AA105" s="23"/>
      <c r="AD105" s="23"/>
      <c r="AG105" s="23"/>
      <c r="AJ105" s="23"/>
      <c r="AM105" s="23"/>
      <c r="AN105"/>
      <c r="AO105" s="1"/>
      <c r="AP105" s="1"/>
      <c r="AQ105" s="1"/>
      <c r="AR105" s="1"/>
      <c r="AS105" s="1"/>
      <c r="AT105" s="1"/>
      <c r="AU105" s="1"/>
      <c r="AV105" s="1"/>
      <c r="AW105" s="1"/>
      <c r="AX105" s="1"/>
      <c r="AY105" s="1"/>
      <c r="AZ105" s="1"/>
      <c r="BA105" s="1"/>
      <c r="BB105" s="1"/>
      <c r="BC105"/>
      <c r="BD105"/>
      <c r="BE105"/>
      <c r="BF105"/>
    </row>
    <row r="106" spans="2:58" s="19" customFormat="1" ht="17.25" customHeight="1">
      <c r="B106" s="56"/>
      <c r="C106" s="22"/>
      <c r="F106" s="23"/>
      <c r="I106" s="23"/>
      <c r="L106" s="23"/>
      <c r="O106" s="23"/>
      <c r="R106" s="23"/>
      <c r="U106" s="23"/>
      <c r="X106" s="23"/>
      <c r="AA106" s="23"/>
      <c r="AD106" s="23"/>
      <c r="AG106" s="23"/>
      <c r="AJ106" s="23"/>
      <c r="AM106" s="23"/>
      <c r="AN106"/>
      <c r="AO106" s="1"/>
      <c r="AP106" s="1"/>
      <c r="AQ106" s="1"/>
      <c r="AR106" s="1"/>
      <c r="AS106" s="1"/>
      <c r="AT106" s="1"/>
      <c r="AU106" s="1"/>
      <c r="AV106" s="1"/>
      <c r="AW106" s="1"/>
      <c r="AX106" s="1"/>
      <c r="AY106" s="1"/>
      <c r="AZ106" s="1"/>
      <c r="BA106" s="1"/>
      <c r="BB106" s="1"/>
      <c r="BC106"/>
      <c r="BD106"/>
      <c r="BE106"/>
      <c r="BF106"/>
    </row>
    <row r="107" spans="2:58" s="19" customFormat="1" ht="17.25" customHeight="1">
      <c r="B107" s="56"/>
      <c r="C107" s="22"/>
      <c r="F107" s="23"/>
      <c r="I107" s="23"/>
      <c r="L107" s="23"/>
      <c r="O107" s="23"/>
      <c r="R107" s="23"/>
      <c r="U107" s="23"/>
      <c r="X107" s="23"/>
      <c r="AA107" s="23"/>
      <c r="AD107" s="23"/>
      <c r="AG107" s="23"/>
      <c r="AJ107" s="23"/>
      <c r="AM107" s="23"/>
      <c r="AN107"/>
      <c r="AO107" s="1"/>
      <c r="AP107" s="1"/>
      <c r="AQ107" s="1"/>
      <c r="AR107" s="1"/>
      <c r="AS107" s="1"/>
      <c r="AT107" s="1"/>
      <c r="AU107" s="1"/>
      <c r="AV107" s="1"/>
      <c r="AW107" s="1"/>
      <c r="AX107" s="1"/>
      <c r="AY107" s="1"/>
      <c r="AZ107" s="1"/>
      <c r="BA107" s="1"/>
      <c r="BB107" s="1"/>
      <c r="BC107"/>
      <c r="BD107"/>
      <c r="BE107"/>
      <c r="BF107"/>
    </row>
    <row r="108" spans="2:58" s="19" customFormat="1" ht="17.25" customHeight="1">
      <c r="B108" s="56"/>
      <c r="C108" s="22"/>
      <c r="F108" s="23"/>
      <c r="I108" s="23"/>
      <c r="L108" s="23"/>
      <c r="O108" s="23"/>
      <c r="R108" s="23"/>
      <c r="U108" s="23"/>
      <c r="X108" s="23"/>
      <c r="AA108" s="23"/>
      <c r="AD108" s="23"/>
      <c r="AG108" s="23"/>
      <c r="AJ108" s="23"/>
      <c r="AM108" s="23"/>
      <c r="AN108"/>
      <c r="AO108" s="1"/>
      <c r="AP108" s="1"/>
      <c r="AQ108" s="1"/>
      <c r="AR108" s="1"/>
      <c r="AS108" s="1"/>
      <c r="AT108" s="1"/>
      <c r="AU108" s="1"/>
      <c r="AV108" s="1"/>
      <c r="AW108" s="1"/>
      <c r="AX108" s="1"/>
      <c r="AY108" s="1"/>
      <c r="AZ108" s="1"/>
      <c r="BA108" s="1"/>
      <c r="BB108" s="1"/>
      <c r="BC108"/>
      <c r="BD108"/>
      <c r="BE108"/>
      <c r="BF108"/>
    </row>
    <row r="109" spans="2:58" s="19" customFormat="1" ht="17.25" customHeight="1">
      <c r="B109" s="56"/>
      <c r="C109" s="22"/>
      <c r="F109" s="23"/>
      <c r="I109" s="23"/>
      <c r="L109" s="23"/>
      <c r="O109" s="23"/>
      <c r="R109" s="23"/>
      <c r="U109" s="23"/>
      <c r="X109" s="23"/>
      <c r="AA109" s="23"/>
      <c r="AD109" s="23"/>
      <c r="AG109" s="23"/>
      <c r="AJ109" s="23"/>
      <c r="AM109" s="23"/>
      <c r="AN109"/>
      <c r="AO109" s="1"/>
      <c r="AP109" s="1"/>
      <c r="AQ109" s="1"/>
      <c r="AR109" s="1"/>
      <c r="AS109" s="1"/>
      <c r="AT109" s="1"/>
      <c r="AU109" s="1"/>
      <c r="AV109" s="1"/>
      <c r="AW109" s="1"/>
      <c r="AX109" s="1"/>
      <c r="AY109" s="1"/>
      <c r="AZ109" s="1"/>
      <c r="BA109" s="1"/>
      <c r="BB109" s="1"/>
      <c r="BC109"/>
      <c r="BD109"/>
      <c r="BE109"/>
      <c r="BF109"/>
    </row>
    <row r="110" spans="2:58" s="19" customFormat="1" ht="17.25" customHeight="1">
      <c r="B110" s="56"/>
      <c r="C110" s="22"/>
      <c r="F110" s="23"/>
      <c r="I110" s="23"/>
      <c r="L110" s="23"/>
      <c r="O110" s="23"/>
      <c r="R110" s="23"/>
      <c r="U110" s="23"/>
      <c r="X110" s="23"/>
      <c r="AA110" s="23"/>
      <c r="AD110" s="23"/>
      <c r="AG110" s="23"/>
      <c r="AJ110" s="23"/>
      <c r="AM110" s="23"/>
      <c r="AN110"/>
      <c r="AO110" s="1"/>
      <c r="AP110" s="1"/>
      <c r="AQ110" s="1"/>
      <c r="AR110" s="1"/>
      <c r="AS110" s="1"/>
      <c r="AT110" s="1"/>
      <c r="AU110" s="1"/>
      <c r="AV110" s="1"/>
      <c r="AW110" s="1"/>
      <c r="AX110" s="1"/>
      <c r="AY110" s="1"/>
      <c r="AZ110" s="1"/>
      <c r="BA110" s="1"/>
      <c r="BB110" s="1"/>
      <c r="BC110"/>
      <c r="BD110"/>
      <c r="BE110"/>
      <c r="BF110"/>
    </row>
    <row r="111" spans="2:58" s="19" customFormat="1" ht="17.25" customHeight="1">
      <c r="B111" s="56"/>
      <c r="C111" s="22"/>
      <c r="F111" s="23"/>
      <c r="I111" s="23"/>
      <c r="L111" s="23"/>
      <c r="O111" s="23"/>
      <c r="R111" s="23"/>
      <c r="U111" s="23"/>
      <c r="X111" s="23"/>
      <c r="AA111" s="23"/>
      <c r="AD111" s="23"/>
      <c r="AG111" s="23"/>
      <c r="AJ111" s="23"/>
      <c r="AM111" s="23"/>
      <c r="AN111"/>
      <c r="AO111" s="1"/>
      <c r="AP111" s="1"/>
      <c r="AQ111" s="1"/>
      <c r="AR111" s="1"/>
      <c r="AS111" s="1"/>
      <c r="AT111" s="1"/>
      <c r="AU111" s="1"/>
      <c r="AV111" s="1"/>
      <c r="AW111" s="1"/>
      <c r="AX111" s="1"/>
      <c r="AY111" s="1"/>
      <c r="AZ111" s="1"/>
      <c r="BA111" s="1"/>
      <c r="BB111" s="1"/>
      <c r="BC111"/>
      <c r="BD111"/>
      <c r="BE111"/>
      <c r="BF111"/>
    </row>
    <row r="112" spans="2:58" s="19" customFormat="1" ht="17.25" customHeight="1">
      <c r="B112" s="56"/>
      <c r="C112" s="22"/>
      <c r="F112" s="23"/>
      <c r="I112" s="23"/>
      <c r="L112" s="23"/>
      <c r="O112" s="23"/>
      <c r="R112" s="23"/>
      <c r="U112" s="23"/>
      <c r="X112" s="23"/>
      <c r="AA112" s="23"/>
      <c r="AD112" s="23"/>
      <c r="AG112" s="23"/>
      <c r="AJ112" s="23"/>
      <c r="AM112" s="23"/>
      <c r="AN112"/>
      <c r="AO112" s="1"/>
      <c r="AP112" s="1"/>
      <c r="AQ112" s="1"/>
      <c r="AR112" s="1"/>
      <c r="AS112" s="1"/>
      <c r="AT112" s="1"/>
      <c r="AU112" s="1"/>
      <c r="AV112" s="1"/>
      <c r="AW112" s="1"/>
      <c r="AX112" s="1"/>
      <c r="AY112" s="1"/>
      <c r="AZ112" s="1"/>
      <c r="BA112" s="1"/>
      <c r="BB112" s="1"/>
      <c r="BC112"/>
      <c r="BD112"/>
      <c r="BE112"/>
      <c r="BF112"/>
    </row>
    <row r="113" spans="2:58" s="19" customFormat="1" ht="17.25" customHeight="1">
      <c r="B113" s="56"/>
      <c r="C113" s="22"/>
      <c r="F113" s="23"/>
      <c r="I113" s="23"/>
      <c r="L113" s="23"/>
      <c r="O113" s="23"/>
      <c r="R113" s="23"/>
      <c r="U113" s="23"/>
      <c r="X113" s="23"/>
      <c r="AA113" s="23"/>
      <c r="AD113" s="23"/>
      <c r="AG113" s="23"/>
      <c r="AJ113" s="23"/>
      <c r="AM113" s="23"/>
      <c r="AN113"/>
      <c r="AO113" s="1"/>
      <c r="AP113" s="1"/>
      <c r="AQ113" s="1"/>
      <c r="AR113" s="1"/>
      <c r="AS113" s="1"/>
      <c r="AT113" s="1"/>
      <c r="AU113" s="1"/>
      <c r="AV113" s="1"/>
      <c r="AW113" s="1"/>
      <c r="AX113" s="1"/>
      <c r="AY113" s="1"/>
      <c r="AZ113" s="1"/>
      <c r="BA113" s="1"/>
      <c r="BB113" s="1"/>
      <c r="BC113"/>
      <c r="BD113"/>
      <c r="BE113"/>
      <c r="BF113"/>
    </row>
    <row r="114" spans="2:58" s="19" customFormat="1" ht="17.25" customHeight="1">
      <c r="B114" s="56"/>
      <c r="C114" s="22"/>
      <c r="F114" s="23"/>
      <c r="I114" s="23"/>
      <c r="L114" s="23"/>
      <c r="O114" s="23"/>
      <c r="R114" s="23"/>
      <c r="U114" s="23"/>
      <c r="X114" s="23"/>
      <c r="AA114" s="23"/>
      <c r="AD114" s="23"/>
      <c r="AG114" s="23"/>
      <c r="AJ114" s="23"/>
      <c r="AM114" s="23"/>
      <c r="AN114"/>
      <c r="AO114" s="1"/>
      <c r="AP114" s="1"/>
      <c r="AQ114" s="1"/>
      <c r="AR114" s="1"/>
      <c r="AS114" s="1"/>
      <c r="AT114" s="1"/>
      <c r="AU114" s="1"/>
      <c r="AV114" s="1"/>
      <c r="AW114" s="1"/>
      <c r="AX114" s="1"/>
      <c r="AY114" s="1"/>
      <c r="AZ114" s="1"/>
      <c r="BA114" s="1"/>
      <c r="BB114" s="1"/>
      <c r="BC114"/>
      <c r="BD114"/>
      <c r="BE114"/>
      <c r="BF114"/>
    </row>
    <row r="115" spans="2:58" s="19" customFormat="1" ht="17.25" customHeight="1">
      <c r="B115" s="56"/>
      <c r="C115" s="22"/>
      <c r="F115" s="23"/>
      <c r="I115" s="23"/>
      <c r="L115" s="23"/>
      <c r="O115" s="23"/>
      <c r="R115" s="23"/>
      <c r="U115" s="23"/>
      <c r="X115" s="23"/>
      <c r="AA115" s="23"/>
      <c r="AD115" s="23"/>
      <c r="AG115" s="23"/>
      <c r="AJ115" s="23"/>
      <c r="AM115" s="23"/>
      <c r="AN115"/>
      <c r="AO115" s="1"/>
      <c r="AP115" s="1"/>
      <c r="AQ115" s="1"/>
      <c r="AR115" s="1"/>
      <c r="AS115" s="1"/>
      <c r="AT115" s="1"/>
      <c r="AU115" s="1"/>
      <c r="AV115" s="1"/>
      <c r="AW115" s="1"/>
      <c r="AX115" s="1"/>
      <c r="AY115" s="1"/>
      <c r="AZ115" s="1"/>
      <c r="BA115" s="1"/>
      <c r="BB115" s="1"/>
      <c r="BC115"/>
      <c r="BD115"/>
      <c r="BE115"/>
      <c r="BF115"/>
    </row>
    <row r="116" spans="2:58" s="19" customFormat="1" ht="17.25" customHeight="1">
      <c r="B116" s="56"/>
      <c r="C116" s="22"/>
      <c r="F116" s="23"/>
      <c r="I116" s="23"/>
      <c r="L116" s="23"/>
      <c r="O116" s="23"/>
      <c r="R116" s="23"/>
      <c r="U116" s="23"/>
      <c r="X116" s="23"/>
      <c r="AA116" s="23"/>
      <c r="AD116" s="23"/>
      <c r="AG116" s="23"/>
      <c r="AJ116" s="23"/>
      <c r="AM116" s="23"/>
      <c r="AN116"/>
      <c r="AO116" s="1"/>
      <c r="AP116" s="1"/>
      <c r="AQ116" s="1"/>
      <c r="AR116" s="1"/>
      <c r="AS116" s="1"/>
      <c r="AT116" s="1"/>
      <c r="AU116" s="1"/>
      <c r="AV116" s="1"/>
      <c r="AW116" s="1"/>
      <c r="AX116" s="1"/>
      <c r="AY116" s="1"/>
      <c r="AZ116" s="1"/>
      <c r="BA116" s="1"/>
      <c r="BB116" s="1"/>
      <c r="BC116"/>
      <c r="BD116"/>
      <c r="BE116"/>
      <c r="BF116"/>
    </row>
    <row r="117" spans="2:58" s="19" customFormat="1" ht="17.25" customHeight="1">
      <c r="B117" s="56"/>
      <c r="C117" s="22"/>
      <c r="F117" s="23"/>
      <c r="I117" s="23"/>
      <c r="L117" s="23"/>
      <c r="O117" s="23"/>
      <c r="R117" s="23"/>
      <c r="U117" s="23"/>
      <c r="X117" s="23"/>
      <c r="AA117" s="23"/>
      <c r="AD117" s="23"/>
      <c r="AG117" s="23"/>
      <c r="AJ117" s="23"/>
      <c r="AM117" s="23"/>
      <c r="AN117"/>
      <c r="AO117" s="1"/>
      <c r="AP117" s="1"/>
      <c r="AQ117" s="1"/>
      <c r="AR117" s="1"/>
      <c r="AS117" s="1"/>
      <c r="AT117" s="1"/>
      <c r="AU117" s="1"/>
      <c r="AV117" s="1"/>
      <c r="AW117" s="1"/>
      <c r="AX117" s="1"/>
      <c r="AY117" s="1"/>
      <c r="AZ117" s="1"/>
      <c r="BA117" s="1"/>
      <c r="BB117" s="1"/>
      <c r="BC117"/>
      <c r="BD117"/>
      <c r="BE117"/>
      <c r="BF117"/>
    </row>
    <row r="118" spans="2:58" s="19" customFormat="1" ht="17.25" customHeight="1">
      <c r="B118" s="56"/>
      <c r="C118" s="22"/>
      <c r="F118" s="23"/>
      <c r="I118" s="23"/>
      <c r="L118" s="23"/>
      <c r="O118" s="23"/>
      <c r="R118" s="23"/>
      <c r="U118" s="23"/>
      <c r="X118" s="23"/>
      <c r="AA118" s="23"/>
      <c r="AD118" s="23"/>
      <c r="AG118" s="23"/>
      <c r="AJ118" s="23"/>
      <c r="AM118" s="23"/>
      <c r="AN118"/>
      <c r="AO118" s="1"/>
      <c r="AP118" s="1"/>
      <c r="AQ118" s="1"/>
      <c r="AR118" s="1"/>
      <c r="AS118" s="1"/>
      <c r="AT118" s="1"/>
      <c r="AU118" s="1"/>
      <c r="AV118" s="1"/>
      <c r="AW118" s="1"/>
      <c r="AX118" s="1"/>
      <c r="AY118" s="1"/>
      <c r="AZ118" s="1"/>
      <c r="BA118" s="1"/>
      <c r="BB118" s="1"/>
      <c r="BC118"/>
      <c r="BD118"/>
      <c r="BE118"/>
      <c r="BF118"/>
    </row>
    <row r="119" spans="2:58" s="19" customFormat="1" ht="17.25" customHeight="1">
      <c r="B119" s="56"/>
      <c r="C119" s="22"/>
      <c r="F119" s="23"/>
      <c r="I119" s="23"/>
      <c r="L119" s="23"/>
      <c r="O119" s="23"/>
      <c r="R119" s="23"/>
      <c r="U119" s="23"/>
      <c r="X119" s="23"/>
      <c r="AA119" s="23"/>
      <c r="AD119" s="23"/>
      <c r="AG119" s="23"/>
      <c r="AJ119" s="23"/>
      <c r="AM119" s="23"/>
      <c r="AN119"/>
      <c r="AO119" s="1"/>
      <c r="AP119" s="1"/>
      <c r="AQ119" s="1"/>
      <c r="AR119" s="1"/>
      <c r="AS119" s="1"/>
      <c r="AT119" s="1"/>
      <c r="AU119" s="1"/>
      <c r="AV119" s="1"/>
      <c r="AW119" s="1"/>
      <c r="AX119" s="1"/>
      <c r="AY119" s="1"/>
      <c r="AZ119" s="1"/>
      <c r="BA119" s="1"/>
      <c r="BB119" s="1"/>
      <c r="BC119"/>
      <c r="BD119"/>
      <c r="BE119"/>
      <c r="BF119"/>
    </row>
    <row r="120" spans="2:58" s="19" customFormat="1" ht="17.25" customHeight="1">
      <c r="B120" s="56"/>
      <c r="C120" s="22"/>
      <c r="F120" s="23"/>
      <c r="I120" s="23"/>
      <c r="L120" s="23"/>
      <c r="O120" s="23"/>
      <c r="R120" s="23"/>
      <c r="U120" s="23"/>
      <c r="X120" s="23"/>
      <c r="AA120" s="23"/>
      <c r="AD120" s="23"/>
      <c r="AG120" s="23"/>
      <c r="AJ120" s="23"/>
      <c r="AM120" s="23"/>
      <c r="AN120"/>
      <c r="AO120" s="1"/>
      <c r="AP120" s="1"/>
      <c r="AQ120" s="1"/>
      <c r="AR120" s="1"/>
      <c r="AS120" s="1"/>
      <c r="AT120" s="1"/>
      <c r="AU120" s="1"/>
      <c r="AV120" s="1"/>
      <c r="AW120" s="1"/>
      <c r="AX120" s="1"/>
      <c r="AY120" s="1"/>
      <c r="AZ120" s="1"/>
      <c r="BA120" s="1"/>
      <c r="BB120" s="1"/>
      <c r="BC120"/>
      <c r="BD120"/>
      <c r="BE120"/>
      <c r="BF120"/>
    </row>
    <row r="121" spans="2:58" s="19" customFormat="1" ht="17.25" customHeight="1">
      <c r="B121" s="56"/>
      <c r="C121" s="22"/>
      <c r="F121" s="23"/>
      <c r="I121" s="23"/>
      <c r="L121" s="23"/>
      <c r="O121" s="23"/>
      <c r="R121" s="23"/>
      <c r="U121" s="23"/>
      <c r="X121" s="23"/>
      <c r="AA121" s="23"/>
      <c r="AD121" s="23"/>
      <c r="AG121" s="23"/>
      <c r="AJ121" s="23"/>
      <c r="AM121" s="23"/>
      <c r="AN121"/>
      <c r="AO121" s="1"/>
      <c r="AP121" s="1"/>
      <c r="AQ121" s="1"/>
      <c r="AR121" s="1"/>
      <c r="AS121" s="1"/>
      <c r="AT121" s="1"/>
      <c r="AU121" s="1"/>
      <c r="AV121" s="1"/>
      <c r="AW121" s="1"/>
      <c r="AX121" s="1"/>
      <c r="AY121" s="1"/>
      <c r="AZ121" s="1"/>
      <c r="BA121" s="1"/>
      <c r="BB121" s="1"/>
      <c r="BC121"/>
      <c r="BD121"/>
      <c r="BE121"/>
      <c r="BF121"/>
    </row>
    <row r="122" spans="2:58" s="19" customFormat="1" ht="17.25" customHeight="1">
      <c r="B122" s="56"/>
      <c r="C122" s="22"/>
      <c r="F122" s="23"/>
      <c r="I122" s="23"/>
      <c r="L122" s="23"/>
      <c r="O122" s="23"/>
      <c r="R122" s="23"/>
      <c r="U122" s="23"/>
      <c r="X122" s="23"/>
      <c r="AA122" s="23"/>
      <c r="AD122" s="23"/>
      <c r="AG122" s="23"/>
      <c r="AJ122" s="23"/>
      <c r="AM122" s="23"/>
      <c r="AN122"/>
      <c r="AO122" s="1"/>
      <c r="AP122" s="1"/>
      <c r="AQ122" s="1"/>
      <c r="AR122" s="1"/>
      <c r="AS122" s="1"/>
      <c r="AT122" s="1"/>
      <c r="AU122" s="1"/>
      <c r="AV122" s="1"/>
      <c r="AW122" s="1"/>
      <c r="AX122" s="1"/>
      <c r="AY122" s="1"/>
      <c r="AZ122" s="1"/>
      <c r="BA122" s="1"/>
      <c r="BB122" s="1"/>
      <c r="BC122"/>
      <c r="BD122"/>
      <c r="BE122"/>
      <c r="BF122"/>
    </row>
    <row r="123" spans="2:58" s="19" customFormat="1" ht="17.25" customHeight="1">
      <c r="B123" s="56"/>
      <c r="C123" s="22"/>
      <c r="F123" s="23"/>
      <c r="I123" s="23"/>
      <c r="L123" s="23"/>
      <c r="O123" s="23"/>
      <c r="R123" s="23"/>
      <c r="U123" s="23"/>
      <c r="X123" s="23"/>
      <c r="AA123" s="23"/>
      <c r="AD123" s="23"/>
      <c r="AG123" s="23"/>
      <c r="AJ123" s="23"/>
      <c r="AM123" s="23"/>
      <c r="AN123"/>
      <c r="AO123" s="1"/>
      <c r="AP123" s="1"/>
      <c r="AQ123" s="1"/>
      <c r="AR123" s="1"/>
      <c r="AS123" s="1"/>
      <c r="AT123" s="1"/>
      <c r="AU123" s="1"/>
      <c r="AV123" s="1"/>
      <c r="AW123" s="1"/>
      <c r="AX123" s="1"/>
      <c r="AY123" s="1"/>
      <c r="AZ123" s="1"/>
      <c r="BA123" s="1"/>
      <c r="BB123" s="1"/>
      <c r="BC123"/>
      <c r="BD123"/>
      <c r="BE123"/>
      <c r="BF123"/>
    </row>
    <row r="124" spans="2:58" s="19" customFormat="1" ht="17.25" customHeight="1">
      <c r="B124" s="56"/>
      <c r="C124" s="22"/>
      <c r="F124" s="23"/>
      <c r="I124" s="23"/>
      <c r="L124" s="23"/>
      <c r="O124" s="23"/>
      <c r="R124" s="23"/>
      <c r="U124" s="23"/>
      <c r="X124" s="23"/>
      <c r="AA124" s="23"/>
      <c r="AD124" s="23"/>
      <c r="AG124" s="23"/>
      <c r="AJ124" s="23"/>
      <c r="AM124" s="23"/>
      <c r="AN124"/>
      <c r="AO124" s="1"/>
      <c r="AP124" s="1"/>
      <c r="AQ124" s="1"/>
      <c r="AR124" s="1"/>
      <c r="AS124" s="1"/>
      <c r="AT124" s="1"/>
      <c r="AU124" s="1"/>
      <c r="AV124" s="1"/>
      <c r="AW124" s="1"/>
      <c r="AX124" s="1"/>
      <c r="AY124" s="1"/>
      <c r="AZ124" s="1"/>
      <c r="BA124" s="1"/>
      <c r="BB124" s="1"/>
      <c r="BC124"/>
      <c r="BD124"/>
      <c r="BE124"/>
      <c r="BF124"/>
    </row>
    <row r="125" spans="2:58" s="19" customFormat="1" ht="17.25" customHeight="1">
      <c r="B125" s="56"/>
      <c r="C125" s="22"/>
      <c r="F125" s="23"/>
      <c r="I125" s="23"/>
      <c r="L125" s="23"/>
      <c r="O125" s="23"/>
      <c r="R125" s="23"/>
      <c r="U125" s="23"/>
      <c r="X125" s="23"/>
      <c r="AA125" s="23"/>
      <c r="AD125" s="23"/>
      <c r="AG125" s="23"/>
      <c r="AJ125" s="23"/>
      <c r="AM125" s="23"/>
      <c r="AN125"/>
      <c r="AO125" s="1"/>
      <c r="AP125" s="1"/>
      <c r="AQ125" s="1"/>
      <c r="AR125" s="1"/>
      <c r="AS125" s="1"/>
      <c r="AT125" s="1"/>
      <c r="AU125" s="1"/>
      <c r="AV125" s="1"/>
      <c r="AW125" s="1"/>
      <c r="AX125" s="1"/>
      <c r="AY125" s="1"/>
      <c r="AZ125" s="1"/>
      <c r="BA125" s="1"/>
      <c r="BB125" s="1"/>
      <c r="BC125"/>
      <c r="BD125"/>
      <c r="BE125"/>
      <c r="BF125"/>
    </row>
    <row r="126" spans="2:58" s="19" customFormat="1" ht="17.25" customHeight="1">
      <c r="B126" s="56"/>
      <c r="C126" s="22"/>
      <c r="F126" s="23"/>
      <c r="I126" s="23"/>
      <c r="L126" s="23"/>
      <c r="O126" s="23"/>
      <c r="R126" s="23"/>
      <c r="U126" s="23"/>
      <c r="X126" s="23"/>
      <c r="AA126" s="23"/>
      <c r="AD126" s="23"/>
      <c r="AG126" s="23"/>
      <c r="AJ126" s="23"/>
      <c r="AM126" s="23"/>
      <c r="AN126"/>
      <c r="AO126" s="1"/>
      <c r="AP126" s="1"/>
      <c r="AQ126" s="1"/>
      <c r="AR126" s="1"/>
      <c r="AS126" s="1"/>
      <c r="AT126" s="1"/>
      <c r="AU126" s="1"/>
      <c r="AV126" s="1"/>
      <c r="AW126" s="1"/>
      <c r="AX126" s="1"/>
      <c r="AY126" s="1"/>
      <c r="AZ126" s="1"/>
      <c r="BA126" s="1"/>
      <c r="BB126" s="1"/>
      <c r="BC126"/>
      <c r="BD126"/>
      <c r="BE126"/>
      <c r="BF126"/>
    </row>
    <row r="127" spans="2:58" s="19" customFormat="1" ht="17.25" customHeight="1">
      <c r="B127" s="56"/>
      <c r="C127" s="22"/>
      <c r="F127" s="23"/>
      <c r="I127" s="23"/>
      <c r="L127" s="23"/>
      <c r="O127" s="23"/>
      <c r="R127" s="23"/>
      <c r="U127" s="23"/>
      <c r="X127" s="23"/>
      <c r="AA127" s="23"/>
      <c r="AD127" s="23"/>
      <c r="AG127" s="23"/>
      <c r="AJ127" s="23"/>
      <c r="AM127" s="23"/>
      <c r="AN127"/>
      <c r="AO127" s="1"/>
      <c r="AP127" s="1"/>
      <c r="AQ127" s="1"/>
      <c r="AR127" s="1"/>
      <c r="AS127" s="1"/>
      <c r="AT127" s="1"/>
      <c r="AU127" s="1"/>
      <c r="AV127" s="1"/>
      <c r="AW127" s="1"/>
      <c r="AX127" s="1"/>
      <c r="AY127" s="1"/>
      <c r="AZ127" s="1"/>
      <c r="BA127" s="1"/>
      <c r="BB127" s="1"/>
      <c r="BC127"/>
      <c r="BD127"/>
      <c r="BE127"/>
      <c r="BF127"/>
    </row>
    <row r="128" spans="2:58" s="19" customFormat="1" ht="17.25" customHeight="1">
      <c r="B128" s="56"/>
      <c r="C128" s="22"/>
      <c r="F128" s="23"/>
      <c r="I128" s="23"/>
      <c r="L128" s="23"/>
      <c r="O128" s="23"/>
      <c r="R128" s="23"/>
      <c r="U128" s="23"/>
      <c r="X128" s="23"/>
      <c r="AA128" s="23"/>
      <c r="AD128" s="23"/>
      <c r="AG128" s="23"/>
      <c r="AJ128" s="23"/>
      <c r="AM128" s="23"/>
      <c r="AN128"/>
      <c r="AO128" s="1"/>
      <c r="AP128" s="1"/>
      <c r="AQ128" s="1"/>
      <c r="AR128" s="1"/>
      <c r="AS128" s="1"/>
      <c r="AT128" s="1"/>
      <c r="AU128" s="1"/>
      <c r="AV128" s="1"/>
      <c r="AW128" s="1"/>
      <c r="AX128" s="1"/>
      <c r="AY128" s="1"/>
      <c r="AZ128" s="1"/>
      <c r="BA128" s="1"/>
      <c r="BB128" s="1"/>
      <c r="BC128"/>
      <c r="BD128"/>
      <c r="BE128"/>
      <c r="BF128"/>
    </row>
    <row r="129" spans="2:58" s="19" customFormat="1" ht="17.25" customHeight="1">
      <c r="B129" s="56"/>
      <c r="C129" s="22"/>
      <c r="F129" s="23"/>
      <c r="I129" s="23"/>
      <c r="L129" s="23"/>
      <c r="O129" s="23"/>
      <c r="R129" s="23"/>
      <c r="U129" s="23"/>
      <c r="X129" s="23"/>
      <c r="AA129" s="23"/>
      <c r="AD129" s="23"/>
      <c r="AG129" s="23"/>
      <c r="AJ129" s="23"/>
      <c r="AM129" s="23"/>
      <c r="AN129"/>
      <c r="AO129" s="1"/>
      <c r="AP129" s="1"/>
      <c r="AQ129" s="1"/>
      <c r="AR129" s="1"/>
      <c r="AS129" s="1"/>
      <c r="AT129" s="1"/>
      <c r="AU129" s="1"/>
      <c r="AV129" s="1"/>
      <c r="AW129" s="1"/>
      <c r="AX129" s="1"/>
      <c r="AY129" s="1"/>
      <c r="AZ129" s="1"/>
      <c r="BA129" s="1"/>
      <c r="BB129" s="1"/>
      <c r="BC129"/>
      <c r="BD129"/>
      <c r="BE129"/>
      <c r="BF129"/>
    </row>
    <row r="130" spans="2:58" s="19" customFormat="1" ht="17.25" customHeight="1">
      <c r="B130" s="56"/>
      <c r="C130" s="22"/>
      <c r="F130" s="23"/>
      <c r="I130" s="23"/>
      <c r="L130" s="23"/>
      <c r="O130" s="23"/>
      <c r="R130" s="23"/>
      <c r="U130" s="23"/>
      <c r="X130" s="23"/>
      <c r="AA130" s="23"/>
      <c r="AD130" s="23"/>
      <c r="AG130" s="23"/>
      <c r="AJ130" s="23"/>
      <c r="AM130" s="23"/>
      <c r="AN130"/>
      <c r="AO130" s="1"/>
      <c r="AP130" s="1"/>
      <c r="AQ130" s="1"/>
      <c r="AR130" s="1"/>
      <c r="AS130" s="1"/>
      <c r="AT130" s="1"/>
      <c r="AU130" s="1"/>
      <c r="AV130" s="1"/>
      <c r="AW130" s="1"/>
      <c r="AX130" s="1"/>
      <c r="AY130" s="1"/>
      <c r="AZ130" s="1"/>
      <c r="BA130" s="1"/>
      <c r="BB130" s="1"/>
      <c r="BC130"/>
      <c r="BD130"/>
      <c r="BE130"/>
      <c r="BF130"/>
    </row>
    <row r="131" spans="2:58" s="19" customFormat="1" ht="17.25" customHeight="1">
      <c r="B131" s="56"/>
      <c r="C131" s="22"/>
      <c r="F131" s="23"/>
      <c r="I131" s="23"/>
      <c r="L131" s="23"/>
      <c r="O131" s="23"/>
      <c r="R131" s="23"/>
      <c r="U131" s="23"/>
      <c r="X131" s="23"/>
      <c r="AA131" s="23"/>
      <c r="AD131" s="23"/>
      <c r="AG131" s="23"/>
      <c r="AJ131" s="23"/>
      <c r="AM131" s="23"/>
      <c r="AN131"/>
      <c r="AO131" s="1"/>
      <c r="AP131" s="1"/>
      <c r="AQ131" s="1"/>
      <c r="AR131" s="1"/>
      <c r="AS131" s="1"/>
      <c r="AT131" s="1"/>
      <c r="AU131" s="1"/>
      <c r="AV131" s="1"/>
      <c r="AW131" s="1"/>
      <c r="AX131" s="1"/>
      <c r="AY131" s="1"/>
      <c r="AZ131" s="1"/>
      <c r="BA131" s="1"/>
      <c r="BB131" s="1"/>
      <c r="BC131"/>
      <c r="BD131"/>
      <c r="BE131"/>
      <c r="BF131"/>
    </row>
    <row r="132" spans="2:58" s="19" customFormat="1" ht="17.25" customHeight="1">
      <c r="B132" s="56"/>
      <c r="C132" s="22"/>
      <c r="F132" s="23"/>
      <c r="I132" s="23"/>
      <c r="L132" s="23"/>
      <c r="O132" s="23"/>
      <c r="R132" s="23"/>
      <c r="U132" s="23"/>
      <c r="X132" s="23"/>
      <c r="AA132" s="23"/>
      <c r="AD132" s="23"/>
      <c r="AG132" s="23"/>
      <c r="AJ132" s="23"/>
      <c r="AM132" s="23"/>
      <c r="AN132"/>
      <c r="AO132" s="1"/>
      <c r="AP132" s="1"/>
      <c r="AQ132" s="1"/>
      <c r="AR132" s="1"/>
      <c r="AS132" s="1"/>
      <c r="AT132" s="1"/>
      <c r="AU132" s="1"/>
      <c r="AV132" s="1"/>
      <c r="AW132" s="1"/>
      <c r="AX132" s="1"/>
      <c r="AY132" s="1"/>
      <c r="AZ132" s="1"/>
      <c r="BA132" s="1"/>
      <c r="BB132" s="1"/>
      <c r="BC132"/>
      <c r="BD132"/>
      <c r="BE132"/>
      <c r="BF132"/>
    </row>
    <row r="133" spans="2:58" s="19" customFormat="1" ht="17.25" customHeight="1">
      <c r="B133" s="56"/>
      <c r="C133" s="22"/>
      <c r="F133" s="23"/>
      <c r="I133" s="23"/>
      <c r="L133" s="23"/>
      <c r="O133" s="23"/>
      <c r="R133" s="23"/>
      <c r="U133" s="23"/>
      <c r="X133" s="23"/>
      <c r="AA133" s="23"/>
      <c r="AD133" s="23"/>
      <c r="AG133" s="23"/>
      <c r="AJ133" s="23"/>
      <c r="AM133" s="23"/>
      <c r="AN133"/>
      <c r="AO133" s="1"/>
      <c r="AP133" s="1"/>
      <c r="AQ133" s="1"/>
      <c r="AR133" s="1"/>
      <c r="AS133" s="1"/>
      <c r="AT133" s="1"/>
      <c r="AU133" s="1"/>
      <c r="AV133" s="1"/>
      <c r="AW133" s="1"/>
      <c r="AX133" s="1"/>
      <c r="AY133" s="1"/>
      <c r="AZ133" s="1"/>
      <c r="BA133" s="1"/>
      <c r="BB133" s="1"/>
      <c r="BC133"/>
      <c r="BD133"/>
      <c r="BE133"/>
      <c r="BF133"/>
    </row>
    <row r="134" spans="2:58" s="19" customFormat="1" ht="17.25" customHeight="1">
      <c r="B134" s="56"/>
      <c r="C134" s="22"/>
      <c r="F134" s="23"/>
      <c r="I134" s="23"/>
      <c r="L134" s="23"/>
      <c r="O134" s="23"/>
      <c r="R134" s="23"/>
      <c r="U134" s="23"/>
      <c r="X134" s="23"/>
      <c r="AA134" s="23"/>
      <c r="AD134" s="23"/>
      <c r="AG134" s="23"/>
      <c r="AJ134" s="23"/>
      <c r="AM134" s="23"/>
      <c r="AN134"/>
      <c r="AO134" s="1"/>
      <c r="AP134" s="1"/>
      <c r="AQ134" s="1"/>
      <c r="AR134" s="1"/>
      <c r="AS134" s="1"/>
      <c r="AT134" s="1"/>
      <c r="AU134" s="1"/>
      <c r="AV134" s="1"/>
      <c r="AW134" s="1"/>
      <c r="AX134" s="1"/>
      <c r="AY134" s="1"/>
      <c r="AZ134" s="1"/>
      <c r="BA134" s="1"/>
      <c r="BB134" s="1"/>
      <c r="BC134"/>
      <c r="BD134"/>
      <c r="BE134"/>
      <c r="BF134"/>
    </row>
    <row r="135" spans="2:58" s="19" customFormat="1" ht="17.25" customHeight="1">
      <c r="B135" s="56"/>
      <c r="C135" s="22"/>
      <c r="F135" s="23"/>
      <c r="I135" s="23"/>
      <c r="L135" s="23"/>
      <c r="O135" s="23"/>
      <c r="R135" s="23"/>
      <c r="U135" s="23"/>
      <c r="X135" s="23"/>
      <c r="AA135" s="23"/>
      <c r="AD135" s="23"/>
      <c r="AG135" s="23"/>
      <c r="AJ135" s="23"/>
      <c r="AM135" s="23"/>
      <c r="AN135"/>
      <c r="AO135" s="1"/>
      <c r="AP135" s="1"/>
      <c r="AQ135" s="1"/>
      <c r="AR135" s="1"/>
      <c r="AS135" s="1"/>
      <c r="AT135" s="1"/>
      <c r="AU135" s="1"/>
      <c r="AV135" s="1"/>
      <c r="AW135" s="1"/>
      <c r="AX135" s="1"/>
      <c r="AY135" s="1"/>
      <c r="AZ135" s="1"/>
      <c r="BA135" s="1"/>
      <c r="BB135" s="1"/>
      <c r="BC135"/>
      <c r="BD135"/>
      <c r="BE135"/>
      <c r="BF135"/>
    </row>
    <row r="136" spans="2:58" s="19" customFormat="1" ht="17.25" customHeight="1">
      <c r="B136" s="56"/>
      <c r="C136" s="22"/>
      <c r="F136" s="23"/>
      <c r="I136" s="23"/>
      <c r="L136" s="23"/>
      <c r="O136" s="23"/>
      <c r="R136" s="23"/>
      <c r="U136" s="23"/>
      <c r="X136" s="23"/>
      <c r="AA136" s="23"/>
      <c r="AD136" s="23"/>
      <c r="AG136" s="23"/>
      <c r="AJ136" s="23"/>
      <c r="AM136" s="23"/>
      <c r="AN136"/>
      <c r="AO136" s="1"/>
      <c r="AP136" s="1"/>
      <c r="AQ136" s="1"/>
      <c r="AR136" s="1"/>
      <c r="AS136" s="1"/>
      <c r="AT136" s="1"/>
      <c r="AU136" s="1"/>
      <c r="AV136" s="1"/>
      <c r="AW136" s="1"/>
      <c r="AX136" s="1"/>
      <c r="AY136" s="1"/>
      <c r="AZ136" s="1"/>
      <c r="BA136" s="1"/>
      <c r="BB136" s="1"/>
      <c r="BC136"/>
      <c r="BD136"/>
      <c r="BE136"/>
      <c r="BF136"/>
    </row>
    <row r="137" spans="2:58" s="19" customFormat="1" ht="17.25" customHeight="1">
      <c r="B137" s="56"/>
      <c r="C137" s="22"/>
      <c r="F137" s="23"/>
      <c r="I137" s="23"/>
      <c r="L137" s="23"/>
      <c r="O137" s="23"/>
      <c r="R137" s="23"/>
      <c r="U137" s="23"/>
      <c r="X137" s="23"/>
      <c r="AA137" s="23"/>
      <c r="AD137" s="23"/>
      <c r="AG137" s="23"/>
      <c r="AJ137" s="23"/>
      <c r="AM137" s="23"/>
      <c r="AN137"/>
      <c r="AO137" s="1"/>
      <c r="AP137" s="1"/>
      <c r="AQ137" s="1"/>
      <c r="AR137" s="1"/>
      <c r="AS137" s="1"/>
      <c r="AT137" s="1"/>
      <c r="AU137" s="1"/>
      <c r="AV137" s="1"/>
      <c r="AW137" s="1"/>
      <c r="AX137" s="1"/>
      <c r="AY137" s="1"/>
      <c r="AZ137" s="1"/>
      <c r="BA137" s="1"/>
      <c r="BB137" s="1"/>
      <c r="BC137"/>
      <c r="BD137"/>
      <c r="BE137"/>
      <c r="BF137"/>
    </row>
    <row r="138" spans="2:58" s="19" customFormat="1" ht="17.25" customHeight="1">
      <c r="B138" s="56"/>
      <c r="C138" s="22"/>
      <c r="F138" s="23"/>
      <c r="I138" s="23"/>
      <c r="L138" s="23"/>
      <c r="O138" s="23"/>
      <c r="R138" s="23"/>
      <c r="U138" s="23"/>
      <c r="X138" s="23"/>
      <c r="AA138" s="23"/>
      <c r="AD138" s="23"/>
      <c r="AG138" s="23"/>
      <c r="AJ138" s="23"/>
      <c r="AM138" s="23"/>
      <c r="AN138"/>
      <c r="AO138" s="1"/>
      <c r="AP138" s="1"/>
      <c r="AQ138" s="1"/>
      <c r="AR138" s="1"/>
      <c r="AS138" s="1"/>
      <c r="AT138" s="1"/>
      <c r="AU138" s="1"/>
      <c r="AV138" s="1"/>
      <c r="AW138" s="1"/>
      <c r="AX138" s="1"/>
      <c r="AY138" s="1"/>
      <c r="AZ138" s="1"/>
      <c r="BA138" s="1"/>
      <c r="BB138" s="1"/>
      <c r="BC138"/>
      <c r="BD138"/>
      <c r="BE138"/>
      <c r="BF138"/>
    </row>
    <row r="139" spans="2:58" s="19" customFormat="1" ht="17.25" customHeight="1">
      <c r="B139" s="56"/>
      <c r="C139" s="22"/>
      <c r="F139" s="23"/>
      <c r="I139" s="23"/>
      <c r="L139" s="23"/>
      <c r="O139" s="23"/>
      <c r="R139" s="23"/>
      <c r="U139" s="23"/>
      <c r="X139" s="23"/>
      <c r="AA139" s="23"/>
      <c r="AD139" s="23"/>
      <c r="AG139" s="23"/>
      <c r="AJ139" s="23"/>
      <c r="AM139" s="23"/>
      <c r="AN139"/>
      <c r="AO139" s="1"/>
      <c r="AP139" s="1"/>
      <c r="AQ139" s="1"/>
      <c r="AR139" s="1"/>
      <c r="AS139" s="1"/>
      <c r="AT139" s="1"/>
      <c r="AU139" s="1"/>
      <c r="AV139" s="1"/>
      <c r="AW139" s="1"/>
      <c r="AX139" s="1"/>
      <c r="AY139" s="1"/>
      <c r="AZ139" s="1"/>
      <c r="BA139" s="1"/>
      <c r="BB139" s="1"/>
      <c r="BC139"/>
      <c r="BD139"/>
      <c r="BE139"/>
      <c r="BF139"/>
    </row>
    <row r="140" spans="2:58" s="19" customFormat="1" ht="17.25" customHeight="1">
      <c r="B140" s="56"/>
      <c r="C140" s="22"/>
      <c r="F140" s="23"/>
      <c r="I140" s="23"/>
      <c r="L140" s="23"/>
      <c r="O140" s="23"/>
      <c r="R140" s="23"/>
      <c r="U140" s="23"/>
      <c r="X140" s="23"/>
      <c r="AA140" s="23"/>
      <c r="AD140" s="23"/>
      <c r="AG140" s="23"/>
      <c r="AJ140" s="23"/>
      <c r="AM140" s="23"/>
      <c r="AN140"/>
      <c r="AO140" s="1"/>
      <c r="AP140" s="1"/>
      <c r="AQ140" s="1"/>
      <c r="AR140" s="1"/>
      <c r="AS140" s="1"/>
      <c r="AT140" s="1"/>
      <c r="AU140" s="1"/>
      <c r="AV140" s="1"/>
      <c r="AW140" s="1"/>
      <c r="AX140" s="1"/>
      <c r="AY140" s="1"/>
      <c r="AZ140" s="1"/>
      <c r="BA140" s="1"/>
      <c r="BB140" s="1"/>
      <c r="BC140"/>
      <c r="BD140"/>
      <c r="BE140"/>
      <c r="BF140"/>
    </row>
    <row r="141" spans="2:58" s="19" customFormat="1" ht="17.25" customHeight="1">
      <c r="B141" s="56"/>
      <c r="C141" s="22"/>
      <c r="F141" s="23"/>
      <c r="I141" s="23"/>
      <c r="L141" s="23"/>
      <c r="O141" s="23"/>
      <c r="R141" s="23"/>
      <c r="U141" s="23"/>
      <c r="X141" s="23"/>
      <c r="AA141" s="23"/>
      <c r="AD141" s="23"/>
      <c r="AG141" s="23"/>
      <c r="AJ141" s="23"/>
      <c r="AM141" s="23"/>
      <c r="AN141"/>
      <c r="AO141" s="1"/>
      <c r="AP141" s="1"/>
      <c r="AQ141" s="1"/>
      <c r="AR141" s="1"/>
      <c r="AS141" s="1"/>
      <c r="AT141" s="1"/>
      <c r="AU141" s="1"/>
      <c r="AV141" s="1"/>
      <c r="AW141" s="1"/>
      <c r="AX141" s="1"/>
      <c r="AY141" s="1"/>
      <c r="AZ141" s="1"/>
      <c r="BA141" s="1"/>
      <c r="BB141" s="1"/>
      <c r="BC141"/>
      <c r="BD141"/>
      <c r="BE141"/>
      <c r="BF141"/>
    </row>
    <row r="142" spans="2:58" s="19" customFormat="1" ht="17.25" customHeight="1">
      <c r="B142" s="56"/>
      <c r="C142" s="22"/>
      <c r="F142" s="23"/>
      <c r="I142" s="23"/>
      <c r="L142" s="23"/>
      <c r="O142" s="23"/>
      <c r="R142" s="23"/>
      <c r="U142" s="23"/>
      <c r="X142" s="23"/>
      <c r="AA142" s="23"/>
      <c r="AD142" s="23"/>
      <c r="AG142" s="23"/>
      <c r="AJ142" s="23"/>
      <c r="AM142" s="23"/>
      <c r="AN142"/>
      <c r="AO142" s="1"/>
      <c r="AP142" s="1"/>
      <c r="AQ142" s="1"/>
      <c r="AR142" s="1"/>
      <c r="AS142" s="1"/>
      <c r="AT142" s="1"/>
      <c r="AU142" s="1"/>
      <c r="AV142" s="1"/>
      <c r="AW142" s="1"/>
      <c r="AX142" s="1"/>
      <c r="AY142" s="1"/>
      <c r="AZ142" s="1"/>
      <c r="BA142" s="1"/>
      <c r="BB142" s="1"/>
      <c r="BC142"/>
      <c r="BD142"/>
      <c r="BE142"/>
      <c r="BF142"/>
    </row>
    <row r="143" spans="2:58" s="19" customFormat="1" ht="17.25" customHeight="1">
      <c r="B143" s="56"/>
      <c r="C143" s="22"/>
      <c r="F143" s="23"/>
      <c r="I143" s="23"/>
      <c r="L143" s="23"/>
      <c r="O143" s="23"/>
      <c r="R143" s="23"/>
      <c r="U143" s="23"/>
      <c r="X143" s="23"/>
      <c r="AA143" s="23"/>
      <c r="AD143" s="23"/>
      <c r="AG143" s="23"/>
      <c r="AJ143" s="23"/>
      <c r="AM143" s="23"/>
      <c r="AN143"/>
      <c r="AO143" s="1"/>
      <c r="AP143" s="1"/>
      <c r="AQ143" s="1"/>
      <c r="AR143" s="1"/>
      <c r="AS143" s="1"/>
      <c r="AT143" s="1"/>
      <c r="AU143" s="1"/>
      <c r="AV143" s="1"/>
      <c r="AW143" s="1"/>
      <c r="AX143" s="1"/>
      <c r="AY143" s="1"/>
      <c r="AZ143" s="1"/>
      <c r="BA143" s="1"/>
      <c r="BB143" s="1"/>
      <c r="BC143"/>
      <c r="BD143"/>
      <c r="BE143"/>
      <c r="BF143"/>
    </row>
    <row r="144" spans="2:58" s="19" customFormat="1" ht="17.25" customHeight="1">
      <c r="B144" s="56"/>
      <c r="C144" s="22"/>
      <c r="F144" s="23"/>
      <c r="I144" s="23"/>
      <c r="L144" s="23"/>
      <c r="O144" s="23"/>
      <c r="R144" s="23"/>
      <c r="U144" s="23"/>
      <c r="X144" s="23"/>
      <c r="AA144" s="23"/>
      <c r="AD144" s="23"/>
      <c r="AG144" s="23"/>
      <c r="AJ144" s="23"/>
      <c r="AM144" s="23"/>
      <c r="AN144"/>
      <c r="AO144" s="1"/>
      <c r="AP144" s="1"/>
      <c r="AQ144" s="1"/>
      <c r="AR144" s="1"/>
      <c r="AS144" s="1"/>
      <c r="AT144" s="1"/>
      <c r="AU144" s="1"/>
      <c r="AV144" s="1"/>
      <c r="AW144" s="1"/>
      <c r="AX144" s="1"/>
      <c r="AY144" s="1"/>
      <c r="AZ144" s="1"/>
      <c r="BA144" s="1"/>
      <c r="BB144" s="1"/>
      <c r="BC144"/>
      <c r="BD144"/>
      <c r="BE144"/>
      <c r="BF144"/>
    </row>
    <row r="145" spans="2:58" s="19" customFormat="1" ht="17.25" customHeight="1">
      <c r="B145" s="56"/>
      <c r="C145" s="22"/>
      <c r="F145" s="23"/>
      <c r="I145" s="23"/>
      <c r="L145" s="23"/>
      <c r="O145" s="23"/>
      <c r="R145" s="23"/>
      <c r="U145" s="23"/>
      <c r="X145" s="23"/>
      <c r="AA145" s="23"/>
      <c r="AD145" s="23"/>
      <c r="AG145" s="23"/>
      <c r="AJ145" s="23"/>
      <c r="AM145" s="23"/>
      <c r="AN145"/>
      <c r="AO145" s="1"/>
      <c r="AP145" s="1"/>
      <c r="AQ145" s="1"/>
      <c r="AR145" s="1"/>
      <c r="AS145" s="1"/>
      <c r="AT145" s="1"/>
      <c r="AU145" s="1"/>
      <c r="AV145" s="1"/>
      <c r="AW145" s="1"/>
      <c r="AX145" s="1"/>
      <c r="AY145" s="1"/>
      <c r="AZ145" s="1"/>
      <c r="BA145" s="1"/>
      <c r="BB145" s="1"/>
      <c r="BC145"/>
      <c r="BD145"/>
      <c r="BE145"/>
      <c r="BF145"/>
    </row>
    <row r="146" spans="2:58" s="19" customFormat="1" ht="17.25" customHeight="1">
      <c r="B146" s="56"/>
      <c r="C146" s="22"/>
      <c r="F146" s="23"/>
      <c r="I146" s="23"/>
      <c r="L146" s="23"/>
      <c r="O146" s="23"/>
      <c r="R146" s="23"/>
      <c r="U146" s="23"/>
      <c r="X146" s="23"/>
      <c r="AA146" s="23"/>
      <c r="AD146" s="23"/>
      <c r="AG146" s="23"/>
      <c r="AJ146" s="23"/>
      <c r="AM146" s="23"/>
      <c r="AN146"/>
      <c r="AO146" s="1"/>
      <c r="AP146" s="1"/>
      <c r="AQ146" s="1"/>
      <c r="AR146" s="1"/>
      <c r="AS146" s="1"/>
      <c r="AT146" s="1"/>
      <c r="AU146" s="1"/>
      <c r="AV146" s="1"/>
      <c r="AW146" s="1"/>
      <c r="AX146" s="1"/>
      <c r="AY146" s="1"/>
      <c r="AZ146" s="1"/>
      <c r="BA146" s="1"/>
      <c r="BB146" s="1"/>
      <c r="BC146"/>
      <c r="BD146"/>
      <c r="BE146"/>
      <c r="BF146"/>
    </row>
    <row r="147" spans="2:58" s="19" customFormat="1" ht="17.25" customHeight="1">
      <c r="B147" s="56"/>
      <c r="C147" s="22"/>
      <c r="F147" s="23"/>
      <c r="I147" s="23"/>
      <c r="L147" s="23"/>
      <c r="O147" s="23"/>
      <c r="R147" s="23"/>
      <c r="U147" s="23"/>
      <c r="X147" s="23"/>
      <c r="AA147" s="23"/>
      <c r="AD147" s="23"/>
      <c r="AG147" s="23"/>
      <c r="AJ147" s="23"/>
      <c r="AM147" s="23"/>
      <c r="AN147"/>
      <c r="AO147" s="1"/>
      <c r="AP147" s="1"/>
      <c r="AQ147" s="1"/>
      <c r="AR147" s="1"/>
      <c r="AS147" s="1"/>
      <c r="AT147" s="1"/>
      <c r="AU147" s="1"/>
      <c r="AV147" s="1"/>
      <c r="AW147" s="1"/>
      <c r="AX147" s="1"/>
      <c r="AY147" s="1"/>
      <c r="AZ147" s="1"/>
      <c r="BA147" s="1"/>
      <c r="BB147" s="1"/>
      <c r="BC147"/>
      <c r="BD147"/>
      <c r="BE147"/>
      <c r="BF147"/>
    </row>
    <row r="148" spans="2:58" s="19" customFormat="1" ht="17.25" customHeight="1">
      <c r="B148" s="56"/>
      <c r="C148" s="22"/>
      <c r="F148" s="23"/>
      <c r="I148" s="23"/>
      <c r="L148" s="23"/>
      <c r="O148" s="23"/>
      <c r="R148" s="23"/>
      <c r="U148" s="23"/>
      <c r="X148" s="23"/>
      <c r="AA148" s="23"/>
      <c r="AD148" s="23"/>
      <c r="AG148" s="23"/>
      <c r="AJ148" s="23"/>
      <c r="AM148" s="23"/>
      <c r="AN148"/>
      <c r="AO148" s="1"/>
      <c r="AP148" s="1"/>
      <c r="AQ148" s="1"/>
      <c r="AR148" s="1"/>
      <c r="AS148" s="1"/>
      <c r="AT148" s="1"/>
      <c r="AU148" s="1"/>
      <c r="AV148" s="1"/>
      <c r="AW148" s="1"/>
      <c r="AX148" s="1"/>
      <c r="AY148" s="1"/>
      <c r="AZ148" s="1"/>
      <c r="BA148" s="1"/>
      <c r="BB148" s="1"/>
      <c r="BC148"/>
      <c r="BD148"/>
      <c r="BE148"/>
      <c r="BF148"/>
    </row>
    <row r="149" spans="2:58" s="19" customFormat="1" ht="17.25" customHeight="1">
      <c r="B149" s="56"/>
      <c r="C149" s="22"/>
      <c r="F149" s="23"/>
      <c r="I149" s="23"/>
      <c r="L149" s="23"/>
      <c r="O149" s="23"/>
      <c r="R149" s="23"/>
      <c r="U149" s="23"/>
      <c r="X149" s="23"/>
      <c r="AA149" s="23"/>
      <c r="AD149" s="23"/>
      <c r="AG149" s="23"/>
      <c r="AJ149" s="23"/>
      <c r="AM149" s="23"/>
      <c r="AN149"/>
      <c r="AO149" s="1"/>
      <c r="AP149" s="1"/>
      <c r="AQ149" s="1"/>
      <c r="AR149" s="1"/>
      <c r="AS149" s="1"/>
      <c r="AT149" s="1"/>
      <c r="AU149" s="1"/>
      <c r="AV149" s="1"/>
      <c r="AW149" s="1"/>
      <c r="AX149" s="1"/>
      <c r="AY149" s="1"/>
      <c r="AZ149" s="1"/>
      <c r="BA149" s="1"/>
      <c r="BB149" s="1"/>
      <c r="BC149"/>
      <c r="BD149"/>
      <c r="BE149"/>
      <c r="BF149"/>
    </row>
    <row r="150" spans="2:58" s="19" customFormat="1" ht="17.25" customHeight="1">
      <c r="B150" s="56"/>
      <c r="C150" s="22"/>
      <c r="F150" s="23"/>
      <c r="I150" s="23"/>
      <c r="L150" s="23"/>
      <c r="O150" s="23"/>
      <c r="R150" s="23"/>
      <c r="U150" s="23"/>
      <c r="X150" s="23"/>
      <c r="AA150" s="23"/>
      <c r="AD150" s="23"/>
      <c r="AG150" s="23"/>
      <c r="AJ150" s="23"/>
      <c r="AM150" s="23"/>
      <c r="AN150"/>
      <c r="AO150" s="1"/>
      <c r="AP150" s="1"/>
      <c r="AQ150" s="1"/>
      <c r="AR150" s="1"/>
      <c r="AS150" s="1"/>
      <c r="AT150" s="1"/>
      <c r="AU150" s="1"/>
      <c r="AV150" s="1"/>
      <c r="AW150" s="1"/>
      <c r="AX150" s="1"/>
      <c r="AY150" s="1"/>
      <c r="AZ150" s="1"/>
      <c r="BA150" s="1"/>
      <c r="BB150" s="1"/>
      <c r="BC150"/>
      <c r="BD150"/>
      <c r="BE150"/>
      <c r="BF150"/>
    </row>
    <row r="151" spans="2:58" s="19" customFormat="1" ht="17.25" customHeight="1">
      <c r="B151" s="56"/>
      <c r="C151" s="22"/>
      <c r="F151" s="23"/>
      <c r="I151" s="23"/>
      <c r="L151" s="23"/>
      <c r="O151" s="23"/>
      <c r="R151" s="23"/>
      <c r="U151" s="23"/>
      <c r="X151" s="23"/>
      <c r="AA151" s="23"/>
      <c r="AD151" s="23"/>
      <c r="AG151" s="23"/>
      <c r="AJ151" s="23"/>
      <c r="AM151" s="23"/>
      <c r="AN151"/>
      <c r="AO151" s="1"/>
      <c r="AP151" s="1"/>
      <c r="AQ151" s="1"/>
      <c r="AR151" s="1"/>
      <c r="AS151" s="1"/>
      <c r="AT151" s="1"/>
      <c r="AU151" s="1"/>
      <c r="AV151" s="1"/>
      <c r="AW151" s="1"/>
      <c r="AX151" s="1"/>
      <c r="AY151" s="1"/>
      <c r="AZ151" s="1"/>
      <c r="BA151" s="1"/>
      <c r="BB151" s="1"/>
      <c r="BC151"/>
      <c r="BD151"/>
      <c r="BE151"/>
      <c r="BF151"/>
    </row>
    <row r="152" spans="2:58" s="19" customFormat="1" ht="17.25" customHeight="1">
      <c r="B152" s="56"/>
      <c r="C152" s="22"/>
      <c r="F152" s="23"/>
      <c r="I152" s="23"/>
      <c r="L152" s="23"/>
      <c r="O152" s="23"/>
      <c r="R152" s="23"/>
      <c r="U152" s="23"/>
      <c r="X152" s="23"/>
      <c r="AA152" s="23"/>
      <c r="AD152" s="23"/>
      <c r="AG152" s="23"/>
      <c r="AJ152" s="23"/>
      <c r="AM152" s="23"/>
      <c r="AN152"/>
      <c r="AO152" s="1"/>
      <c r="AP152" s="1"/>
      <c r="AQ152" s="1"/>
      <c r="AR152" s="1"/>
      <c r="AS152" s="1"/>
      <c r="AT152" s="1"/>
      <c r="AU152" s="1"/>
      <c r="AV152" s="1"/>
      <c r="AW152" s="1"/>
      <c r="AX152" s="1"/>
      <c r="AY152" s="1"/>
      <c r="AZ152" s="1"/>
      <c r="BA152" s="1"/>
      <c r="BB152" s="1"/>
      <c r="BC152"/>
      <c r="BD152"/>
      <c r="BE152"/>
      <c r="BF152"/>
    </row>
    <row r="153" spans="2:58" s="19" customFormat="1" ht="17.25" customHeight="1">
      <c r="B153" s="56"/>
      <c r="C153" s="22"/>
      <c r="F153" s="23"/>
      <c r="I153" s="23"/>
      <c r="L153" s="23"/>
      <c r="O153" s="23"/>
      <c r="R153" s="23"/>
      <c r="U153" s="23"/>
      <c r="X153" s="23"/>
      <c r="AA153" s="23"/>
      <c r="AD153" s="23"/>
      <c r="AG153" s="23"/>
      <c r="AJ153" s="23"/>
      <c r="AM153" s="23"/>
      <c r="AN153"/>
      <c r="AO153" s="1"/>
      <c r="AP153" s="1"/>
      <c r="AQ153" s="1"/>
      <c r="AR153" s="1"/>
      <c r="AS153" s="1"/>
      <c r="AT153" s="1"/>
      <c r="AU153" s="1"/>
      <c r="AV153" s="1"/>
      <c r="AW153" s="1"/>
      <c r="AX153" s="1"/>
      <c r="AY153" s="1"/>
      <c r="AZ153" s="1"/>
      <c r="BA153" s="1"/>
      <c r="BB153" s="1"/>
      <c r="BC153"/>
      <c r="BD153"/>
      <c r="BE153"/>
      <c r="BF153"/>
    </row>
    <row r="154" spans="2:58" s="19" customFormat="1" ht="17.25" customHeight="1">
      <c r="B154" s="56"/>
      <c r="C154" s="22"/>
      <c r="F154" s="23"/>
      <c r="I154" s="23"/>
      <c r="L154" s="23"/>
      <c r="O154" s="23"/>
      <c r="R154" s="23"/>
      <c r="U154" s="23"/>
      <c r="X154" s="23"/>
      <c r="AA154" s="23"/>
      <c r="AD154" s="23"/>
      <c r="AG154" s="23"/>
      <c r="AJ154" s="23"/>
      <c r="AM154" s="23"/>
      <c r="AN154"/>
      <c r="AO154" s="1"/>
      <c r="AP154" s="1"/>
      <c r="AQ154" s="1"/>
      <c r="AR154" s="1"/>
      <c r="AS154" s="1"/>
      <c r="AT154" s="1"/>
      <c r="AU154" s="1"/>
      <c r="AV154" s="1"/>
      <c r="AW154" s="1"/>
      <c r="AX154" s="1"/>
      <c r="AY154" s="1"/>
      <c r="AZ154" s="1"/>
      <c r="BA154" s="1"/>
      <c r="BB154" s="1"/>
      <c r="BC154"/>
      <c r="BD154"/>
      <c r="BE154"/>
      <c r="BF154"/>
    </row>
    <row r="155" spans="2:58" s="19" customFormat="1" ht="17.25" customHeight="1">
      <c r="B155" s="56"/>
      <c r="C155" s="22"/>
      <c r="F155" s="23"/>
      <c r="I155" s="23"/>
      <c r="L155" s="23"/>
      <c r="O155" s="23"/>
      <c r="R155" s="23"/>
      <c r="U155" s="23"/>
      <c r="X155" s="23"/>
      <c r="AA155" s="23"/>
      <c r="AD155" s="23"/>
      <c r="AG155" s="23"/>
      <c r="AJ155" s="23"/>
      <c r="AM155" s="23"/>
      <c r="AN155"/>
      <c r="AO155" s="1"/>
      <c r="AP155" s="1"/>
      <c r="AQ155" s="1"/>
      <c r="AR155" s="1"/>
      <c r="AS155" s="1"/>
      <c r="AT155" s="1"/>
      <c r="AU155" s="1"/>
      <c r="AV155" s="1"/>
      <c r="AW155" s="1"/>
      <c r="AX155" s="1"/>
      <c r="AY155" s="1"/>
      <c r="AZ155" s="1"/>
      <c r="BA155" s="1"/>
      <c r="BB155" s="1"/>
      <c r="BC155"/>
      <c r="BD155"/>
      <c r="BE155"/>
      <c r="BF155"/>
    </row>
    <row r="156" spans="2:58" s="19" customFormat="1" ht="17.25" customHeight="1">
      <c r="B156" s="56"/>
      <c r="C156" s="22"/>
      <c r="F156" s="23"/>
      <c r="I156" s="23"/>
      <c r="L156" s="23"/>
      <c r="O156" s="23"/>
      <c r="R156" s="23"/>
      <c r="U156" s="23"/>
      <c r="X156" s="23"/>
      <c r="AA156" s="23"/>
      <c r="AD156" s="23"/>
      <c r="AG156" s="23"/>
      <c r="AJ156" s="23"/>
      <c r="AM156" s="23"/>
      <c r="AN156"/>
      <c r="AO156" s="1"/>
      <c r="AP156" s="1"/>
      <c r="AQ156" s="1"/>
      <c r="AR156" s="1"/>
      <c r="AS156" s="1"/>
      <c r="AT156" s="1"/>
      <c r="AU156" s="1"/>
      <c r="AV156" s="1"/>
      <c r="AW156" s="1"/>
      <c r="AX156" s="1"/>
      <c r="AY156" s="1"/>
      <c r="AZ156" s="1"/>
      <c r="BA156" s="1"/>
      <c r="BB156" s="1"/>
      <c r="BC156"/>
      <c r="BD156"/>
      <c r="BE156"/>
      <c r="BF156"/>
    </row>
    <row r="157" spans="2:58" s="19" customFormat="1" ht="17.25" customHeight="1">
      <c r="B157" s="56"/>
      <c r="C157" s="22"/>
      <c r="F157" s="23"/>
      <c r="I157" s="23"/>
      <c r="L157" s="23"/>
      <c r="O157" s="23"/>
      <c r="R157" s="23"/>
      <c r="U157" s="23"/>
      <c r="X157" s="23"/>
      <c r="AA157" s="23"/>
      <c r="AD157" s="23"/>
      <c r="AG157" s="23"/>
      <c r="AJ157" s="23"/>
      <c r="AM157" s="23"/>
      <c r="AN157"/>
      <c r="AO157" s="1"/>
      <c r="AP157" s="1"/>
      <c r="AQ157" s="1"/>
      <c r="AR157" s="1"/>
      <c r="AS157" s="1"/>
      <c r="AT157" s="1"/>
      <c r="AU157" s="1"/>
      <c r="AV157" s="1"/>
      <c r="AW157" s="1"/>
      <c r="AX157" s="1"/>
      <c r="AY157" s="1"/>
      <c r="AZ157" s="1"/>
      <c r="BA157" s="1"/>
      <c r="BB157" s="1"/>
      <c r="BC157"/>
      <c r="BD157"/>
      <c r="BE157"/>
      <c r="BF157"/>
    </row>
    <row r="158" spans="2:58" s="19" customFormat="1" ht="17.25" customHeight="1">
      <c r="B158" s="56"/>
      <c r="C158" s="22"/>
      <c r="F158" s="23"/>
      <c r="I158" s="23"/>
      <c r="L158" s="23"/>
      <c r="O158" s="23"/>
      <c r="R158" s="23"/>
      <c r="U158" s="23"/>
      <c r="X158" s="23"/>
      <c r="AA158" s="23"/>
      <c r="AD158" s="23"/>
      <c r="AG158" s="23"/>
      <c r="AJ158" s="23"/>
      <c r="AM158" s="23"/>
      <c r="AN158"/>
      <c r="AO158" s="1"/>
      <c r="AP158" s="1"/>
      <c r="AQ158" s="1"/>
      <c r="AR158" s="1"/>
      <c r="AS158" s="1"/>
      <c r="AT158" s="1"/>
      <c r="AU158" s="1"/>
      <c r="AV158" s="1"/>
      <c r="AW158" s="1"/>
      <c r="AX158" s="1"/>
      <c r="AY158" s="1"/>
      <c r="AZ158" s="1"/>
      <c r="BA158" s="1"/>
      <c r="BB158" s="1"/>
      <c r="BC158"/>
      <c r="BD158"/>
      <c r="BE158"/>
      <c r="BF158"/>
    </row>
    <row r="159" spans="2:58" s="19" customFormat="1" ht="17.25" customHeight="1">
      <c r="B159" s="56"/>
      <c r="C159" s="22"/>
      <c r="F159" s="23"/>
      <c r="I159" s="23"/>
      <c r="L159" s="23"/>
      <c r="O159" s="23"/>
      <c r="R159" s="23"/>
      <c r="U159" s="23"/>
      <c r="X159" s="23"/>
      <c r="AA159" s="23"/>
      <c r="AD159" s="23"/>
      <c r="AG159" s="23"/>
      <c r="AJ159" s="23"/>
      <c r="AM159" s="23"/>
      <c r="AN159"/>
      <c r="AO159" s="1"/>
      <c r="AP159" s="1"/>
      <c r="AQ159" s="1"/>
      <c r="AR159" s="1"/>
      <c r="AS159" s="1"/>
      <c r="AT159" s="1"/>
      <c r="AU159" s="1"/>
      <c r="AV159" s="1"/>
      <c r="AW159" s="1"/>
      <c r="AX159" s="1"/>
      <c r="AY159" s="1"/>
      <c r="AZ159" s="1"/>
      <c r="BA159" s="1"/>
      <c r="BB159" s="1"/>
      <c r="BC159"/>
      <c r="BD159"/>
      <c r="BE159"/>
      <c r="BF159"/>
    </row>
    <row r="160" spans="2:58" s="19" customFormat="1" ht="17.25" customHeight="1">
      <c r="B160" s="56"/>
      <c r="C160" s="22"/>
      <c r="F160" s="23"/>
      <c r="I160" s="23"/>
      <c r="L160" s="23"/>
      <c r="O160" s="23"/>
      <c r="R160" s="23"/>
      <c r="U160" s="23"/>
      <c r="X160" s="23"/>
      <c r="AA160" s="23"/>
      <c r="AD160" s="23"/>
      <c r="AG160" s="23"/>
      <c r="AJ160" s="23"/>
      <c r="AM160" s="23"/>
      <c r="AN160"/>
      <c r="AO160" s="1"/>
      <c r="AP160" s="1"/>
      <c r="AQ160" s="1"/>
      <c r="AR160" s="1"/>
      <c r="AS160" s="1"/>
      <c r="AT160" s="1"/>
      <c r="AU160" s="1"/>
      <c r="AV160" s="1"/>
      <c r="AW160" s="1"/>
      <c r="AX160" s="1"/>
      <c r="AY160" s="1"/>
      <c r="AZ160" s="1"/>
      <c r="BA160" s="1"/>
      <c r="BB160" s="1"/>
      <c r="BC160"/>
      <c r="BD160"/>
      <c r="BE160"/>
      <c r="BF160"/>
    </row>
    <row r="161" spans="2:58" s="19" customFormat="1" ht="17.25" customHeight="1">
      <c r="B161" s="56"/>
      <c r="C161" s="22"/>
      <c r="F161" s="23"/>
      <c r="I161" s="23"/>
      <c r="L161" s="23"/>
      <c r="O161" s="23"/>
      <c r="R161" s="23"/>
      <c r="U161" s="23"/>
      <c r="X161" s="23"/>
      <c r="AA161" s="23"/>
      <c r="AD161" s="23"/>
      <c r="AG161" s="23"/>
      <c r="AJ161" s="23"/>
      <c r="AM161" s="23"/>
      <c r="AN161"/>
      <c r="AO161" s="1"/>
      <c r="AP161" s="1"/>
      <c r="AQ161" s="1"/>
      <c r="AR161" s="1"/>
      <c r="AS161" s="1"/>
      <c r="AT161" s="1"/>
      <c r="AU161" s="1"/>
      <c r="AV161" s="1"/>
      <c r="AW161" s="1"/>
      <c r="AX161" s="1"/>
      <c r="AY161" s="1"/>
      <c r="AZ161" s="1"/>
      <c r="BA161" s="1"/>
      <c r="BB161" s="1"/>
      <c r="BC161"/>
      <c r="BD161"/>
      <c r="BE161"/>
      <c r="BF161"/>
    </row>
    <row r="162" spans="2:58" s="19" customFormat="1" ht="17.25" customHeight="1">
      <c r="B162" s="56"/>
      <c r="C162" s="22"/>
      <c r="F162" s="23"/>
      <c r="I162" s="23"/>
      <c r="L162" s="23"/>
      <c r="O162" s="23"/>
      <c r="R162" s="23"/>
      <c r="U162" s="23"/>
      <c r="X162" s="23"/>
      <c r="AA162" s="23"/>
      <c r="AD162" s="23"/>
      <c r="AG162" s="23"/>
      <c r="AJ162" s="23"/>
      <c r="AM162" s="23"/>
      <c r="AN162"/>
      <c r="AO162" s="1"/>
      <c r="AP162" s="1"/>
      <c r="AQ162" s="1"/>
      <c r="AR162" s="1"/>
      <c r="AS162" s="1"/>
      <c r="AT162" s="1"/>
      <c r="AU162" s="1"/>
      <c r="AV162" s="1"/>
      <c r="AW162" s="1"/>
      <c r="AX162" s="1"/>
      <c r="AY162" s="1"/>
      <c r="AZ162" s="1"/>
      <c r="BA162" s="1"/>
      <c r="BB162" s="1"/>
      <c r="BC162"/>
      <c r="BD162"/>
      <c r="BE162"/>
      <c r="BF162"/>
    </row>
    <row r="163" spans="2:58" s="19" customFormat="1" ht="17.25" customHeight="1">
      <c r="B163" s="56"/>
      <c r="C163" s="22"/>
      <c r="F163" s="23"/>
      <c r="I163" s="23"/>
      <c r="L163" s="23"/>
      <c r="O163" s="23"/>
      <c r="R163" s="23"/>
      <c r="U163" s="23"/>
      <c r="X163" s="23"/>
      <c r="AA163" s="23"/>
      <c r="AD163" s="23"/>
      <c r="AG163" s="23"/>
      <c r="AJ163" s="23"/>
      <c r="AM163" s="23"/>
      <c r="AN163"/>
      <c r="AO163" s="1"/>
      <c r="AP163" s="1"/>
      <c r="AQ163" s="1"/>
      <c r="AR163" s="1"/>
      <c r="AS163" s="1"/>
      <c r="AT163" s="1"/>
      <c r="AU163" s="1"/>
      <c r="AV163" s="1"/>
      <c r="AW163" s="1"/>
      <c r="AX163" s="1"/>
      <c r="AY163" s="1"/>
      <c r="AZ163" s="1"/>
      <c r="BA163" s="1"/>
      <c r="BB163" s="1"/>
      <c r="BC163"/>
      <c r="BD163"/>
      <c r="BE163"/>
      <c r="BF163"/>
    </row>
    <row r="164" spans="2:58" s="19" customFormat="1" ht="17.25" customHeight="1">
      <c r="B164" s="56"/>
      <c r="C164" s="22"/>
      <c r="F164" s="23"/>
      <c r="I164" s="23"/>
      <c r="L164" s="23"/>
      <c r="O164" s="23"/>
      <c r="R164" s="23"/>
      <c r="U164" s="23"/>
      <c r="X164" s="23"/>
      <c r="AA164" s="23"/>
      <c r="AD164" s="23"/>
      <c r="AG164" s="23"/>
      <c r="AJ164" s="23"/>
      <c r="AM164" s="23"/>
      <c r="AN164"/>
      <c r="AO164" s="1"/>
      <c r="AP164" s="1"/>
      <c r="AQ164" s="1"/>
      <c r="AR164" s="1"/>
      <c r="AS164" s="1"/>
      <c r="AT164" s="1"/>
      <c r="AU164" s="1"/>
      <c r="AV164" s="1"/>
      <c r="AW164" s="1"/>
      <c r="AX164" s="1"/>
      <c r="AY164" s="1"/>
      <c r="AZ164" s="1"/>
      <c r="BA164" s="1"/>
      <c r="BB164" s="1"/>
      <c r="BC164"/>
      <c r="BD164"/>
      <c r="BE164"/>
      <c r="BF164"/>
    </row>
    <row r="165" spans="2:58" s="19" customFormat="1" ht="17.25" customHeight="1">
      <c r="B165" s="56"/>
      <c r="C165" s="22"/>
      <c r="F165" s="23"/>
      <c r="I165" s="23"/>
      <c r="L165" s="23"/>
      <c r="O165" s="23"/>
      <c r="R165" s="23"/>
      <c r="U165" s="23"/>
      <c r="X165" s="23"/>
      <c r="AA165" s="23"/>
      <c r="AD165" s="23"/>
      <c r="AG165" s="23"/>
      <c r="AJ165" s="23"/>
      <c r="AM165" s="23"/>
      <c r="AN165"/>
      <c r="AO165" s="1"/>
      <c r="AP165" s="1"/>
      <c r="AQ165" s="1"/>
      <c r="AR165" s="1"/>
      <c r="AS165" s="1"/>
      <c r="AT165" s="1"/>
      <c r="AU165" s="1"/>
      <c r="AV165" s="1"/>
      <c r="AW165" s="1"/>
      <c r="AX165" s="1"/>
      <c r="AY165" s="1"/>
      <c r="AZ165" s="1"/>
      <c r="BA165" s="1"/>
      <c r="BB165" s="1"/>
      <c r="BC165"/>
      <c r="BD165"/>
      <c r="BE165"/>
      <c r="BF165"/>
    </row>
    <row r="166" spans="2:58" s="19" customFormat="1" ht="17.25" customHeight="1">
      <c r="B166" s="56"/>
      <c r="C166" s="22"/>
      <c r="F166" s="23"/>
      <c r="I166" s="23"/>
      <c r="L166" s="23"/>
      <c r="O166" s="23"/>
      <c r="R166" s="23"/>
      <c r="U166" s="23"/>
      <c r="X166" s="23"/>
      <c r="AA166" s="23"/>
      <c r="AD166" s="23"/>
      <c r="AG166" s="23"/>
      <c r="AJ166" s="23"/>
      <c r="AM166" s="23"/>
      <c r="AN166"/>
      <c r="AO166" s="1"/>
      <c r="AP166" s="1"/>
      <c r="AQ166" s="1"/>
      <c r="AR166" s="1"/>
      <c r="AS166" s="1"/>
      <c r="AT166" s="1"/>
      <c r="AU166" s="1"/>
      <c r="AV166" s="1"/>
      <c r="AW166" s="1"/>
      <c r="AX166" s="1"/>
      <c r="AY166" s="1"/>
      <c r="AZ166" s="1"/>
      <c r="BA166" s="1"/>
      <c r="BB166" s="1"/>
      <c r="BC166"/>
      <c r="BD166"/>
      <c r="BE166"/>
      <c r="BF166"/>
    </row>
    <row r="167" spans="2:58" s="19" customFormat="1" ht="17.25" customHeight="1">
      <c r="B167" s="56"/>
      <c r="C167" s="22"/>
      <c r="F167" s="23"/>
      <c r="I167" s="23"/>
      <c r="L167" s="23"/>
      <c r="O167" s="23"/>
      <c r="R167" s="23"/>
      <c r="U167" s="23"/>
      <c r="X167" s="23"/>
      <c r="AA167" s="23"/>
      <c r="AD167" s="23"/>
      <c r="AG167" s="23"/>
      <c r="AJ167" s="23"/>
      <c r="AM167" s="23"/>
      <c r="AN167"/>
      <c r="AO167" s="1"/>
      <c r="AP167" s="1"/>
      <c r="AQ167" s="1"/>
      <c r="AR167" s="1"/>
      <c r="AS167" s="1"/>
      <c r="AT167" s="1"/>
      <c r="AU167" s="1"/>
      <c r="AV167" s="1"/>
      <c r="AW167" s="1"/>
      <c r="AX167" s="1"/>
      <c r="AY167" s="1"/>
      <c r="AZ167" s="1"/>
      <c r="BA167" s="1"/>
      <c r="BB167" s="1"/>
      <c r="BC167"/>
      <c r="BD167"/>
      <c r="BE167"/>
      <c r="BF167"/>
    </row>
    <row r="168" spans="2:58" s="19" customFormat="1" ht="17.25" customHeight="1">
      <c r="B168" s="56"/>
      <c r="C168" s="22"/>
      <c r="F168" s="23"/>
      <c r="I168" s="23"/>
      <c r="L168" s="23"/>
      <c r="O168" s="23"/>
      <c r="R168" s="23"/>
      <c r="U168" s="23"/>
      <c r="X168" s="23"/>
      <c r="AA168" s="23"/>
      <c r="AD168" s="23"/>
      <c r="AG168" s="23"/>
      <c r="AJ168" s="23"/>
      <c r="AM168" s="23"/>
      <c r="AN168"/>
      <c r="AO168" s="1"/>
      <c r="AP168" s="1"/>
      <c r="AQ168" s="1"/>
      <c r="AR168" s="1"/>
      <c r="AS168" s="1"/>
      <c r="AT168" s="1"/>
      <c r="AU168" s="1"/>
      <c r="AV168" s="1"/>
      <c r="AW168" s="1"/>
      <c r="AX168" s="1"/>
      <c r="AY168" s="1"/>
      <c r="AZ168" s="1"/>
      <c r="BA168" s="1"/>
      <c r="BB168" s="1"/>
      <c r="BC168"/>
      <c r="BD168"/>
      <c r="BE168"/>
      <c r="BF168"/>
    </row>
    <row r="169" spans="2:58" s="19" customFormat="1" ht="17.25" customHeight="1">
      <c r="B169" s="56"/>
      <c r="C169" s="22"/>
      <c r="F169" s="23"/>
      <c r="I169" s="23"/>
      <c r="L169" s="23"/>
      <c r="O169" s="23"/>
      <c r="R169" s="23"/>
      <c r="U169" s="23"/>
      <c r="X169" s="23"/>
      <c r="AA169" s="23"/>
      <c r="AD169" s="23"/>
      <c r="AG169" s="23"/>
      <c r="AJ169" s="23"/>
      <c r="AM169" s="23"/>
      <c r="AN169"/>
      <c r="AO169" s="1"/>
      <c r="AP169" s="1"/>
      <c r="AQ169" s="1"/>
      <c r="AR169" s="1"/>
      <c r="AS169" s="1"/>
      <c r="AT169" s="1"/>
      <c r="AU169" s="1"/>
      <c r="AV169" s="1"/>
      <c r="AW169" s="1"/>
      <c r="AX169" s="1"/>
      <c r="AY169" s="1"/>
      <c r="AZ169" s="1"/>
      <c r="BA169" s="1"/>
      <c r="BB169" s="1"/>
      <c r="BC169"/>
      <c r="BD169"/>
      <c r="BE169"/>
      <c r="BF169"/>
    </row>
    <row r="170" spans="2:58" s="19" customFormat="1" ht="17.25" customHeight="1">
      <c r="B170" s="56"/>
      <c r="C170" s="22"/>
      <c r="F170" s="23"/>
      <c r="I170" s="23"/>
      <c r="L170" s="23"/>
      <c r="O170" s="23"/>
      <c r="R170" s="23"/>
      <c r="U170" s="23"/>
      <c r="X170" s="23"/>
      <c r="AA170" s="23"/>
      <c r="AD170" s="23"/>
      <c r="AG170" s="23"/>
      <c r="AJ170" s="23"/>
      <c r="AM170" s="23"/>
      <c r="AN170"/>
      <c r="AO170" s="1"/>
      <c r="AP170" s="1"/>
      <c r="AQ170" s="1"/>
      <c r="AR170" s="1"/>
      <c r="AS170" s="1"/>
      <c r="AT170" s="1"/>
      <c r="AU170" s="1"/>
      <c r="AV170" s="1"/>
      <c r="AW170" s="1"/>
      <c r="AX170" s="1"/>
      <c r="AY170" s="1"/>
      <c r="AZ170" s="1"/>
      <c r="BA170" s="1"/>
      <c r="BB170" s="1"/>
      <c r="BC170"/>
      <c r="BD170"/>
      <c r="BE170"/>
      <c r="BF170"/>
    </row>
    <row r="171" spans="2:58" s="19" customFormat="1" ht="17.25" customHeight="1">
      <c r="B171" s="56"/>
      <c r="C171" s="22"/>
      <c r="F171" s="23"/>
      <c r="I171" s="23"/>
      <c r="L171" s="23"/>
      <c r="O171" s="23"/>
      <c r="R171" s="23"/>
      <c r="U171" s="23"/>
      <c r="X171" s="23"/>
      <c r="AA171" s="23"/>
      <c r="AD171" s="23"/>
      <c r="AG171" s="23"/>
      <c r="AJ171" s="23"/>
      <c r="AM171" s="23"/>
      <c r="AN171"/>
      <c r="AO171" s="1"/>
      <c r="AP171" s="1"/>
      <c r="AQ171" s="1"/>
      <c r="AR171" s="1"/>
      <c r="AS171" s="1"/>
      <c r="AT171" s="1"/>
      <c r="AU171" s="1"/>
      <c r="AV171" s="1"/>
      <c r="AW171" s="1"/>
      <c r="AX171" s="1"/>
      <c r="AY171" s="1"/>
      <c r="AZ171" s="1"/>
      <c r="BA171" s="1"/>
      <c r="BB171" s="1"/>
      <c r="BC171"/>
      <c r="BD171"/>
      <c r="BE171"/>
      <c r="BF171"/>
    </row>
    <row r="172" spans="2:58" s="19" customFormat="1" ht="17.25" customHeight="1">
      <c r="B172" s="56"/>
      <c r="C172" s="22"/>
      <c r="F172" s="23"/>
      <c r="I172" s="23"/>
      <c r="L172" s="23"/>
      <c r="O172" s="23"/>
      <c r="R172" s="23"/>
      <c r="U172" s="23"/>
      <c r="X172" s="23"/>
      <c r="AA172" s="23"/>
      <c r="AD172" s="23"/>
      <c r="AG172" s="23"/>
      <c r="AJ172" s="23"/>
      <c r="AM172" s="23"/>
      <c r="AN172"/>
      <c r="AO172" s="1"/>
      <c r="AP172" s="1"/>
      <c r="AQ172" s="1"/>
      <c r="AR172" s="1"/>
      <c r="AS172" s="1"/>
      <c r="AT172" s="1"/>
      <c r="AU172" s="1"/>
      <c r="AV172" s="1"/>
      <c r="AW172" s="1"/>
      <c r="AX172" s="1"/>
      <c r="AY172" s="1"/>
      <c r="AZ172" s="1"/>
      <c r="BA172" s="1"/>
      <c r="BB172" s="1"/>
      <c r="BC172"/>
      <c r="BD172"/>
      <c r="BE172"/>
      <c r="BF172"/>
    </row>
    <row r="173" spans="2:58" s="19" customFormat="1" ht="17.25" customHeight="1">
      <c r="B173" s="56"/>
      <c r="C173" s="22"/>
      <c r="F173" s="23"/>
      <c r="I173" s="23"/>
      <c r="L173" s="23"/>
      <c r="O173" s="23"/>
      <c r="R173" s="23"/>
      <c r="U173" s="23"/>
      <c r="X173" s="23"/>
      <c r="AA173" s="23"/>
      <c r="AD173" s="23"/>
      <c r="AG173" s="23"/>
      <c r="AJ173" s="23"/>
      <c r="AM173" s="23"/>
      <c r="AN173"/>
      <c r="AO173" s="1"/>
      <c r="AP173" s="1"/>
      <c r="AQ173" s="1"/>
      <c r="AR173" s="1"/>
      <c r="AS173" s="1"/>
      <c r="AT173" s="1"/>
      <c r="AU173" s="1"/>
      <c r="AV173" s="1"/>
      <c r="AW173" s="1"/>
      <c r="AX173" s="1"/>
      <c r="AY173" s="1"/>
      <c r="AZ173" s="1"/>
      <c r="BA173" s="1"/>
      <c r="BB173" s="1"/>
      <c r="BC173"/>
      <c r="BD173"/>
      <c r="BE173"/>
      <c r="BF173"/>
    </row>
    <row r="174" spans="2:58" s="19" customFormat="1" ht="17.25" customHeight="1">
      <c r="B174" s="56"/>
      <c r="C174" s="22"/>
      <c r="F174" s="23"/>
      <c r="I174" s="23"/>
      <c r="L174" s="23"/>
      <c r="O174" s="23"/>
      <c r="R174" s="23"/>
      <c r="U174" s="23"/>
      <c r="X174" s="23"/>
      <c r="AA174" s="23"/>
      <c r="AD174" s="23"/>
      <c r="AG174" s="23"/>
      <c r="AJ174" s="23"/>
      <c r="AM174" s="23"/>
      <c r="AN174"/>
      <c r="AO174" s="1"/>
      <c r="AP174" s="1"/>
      <c r="AQ174" s="1"/>
      <c r="AR174" s="1"/>
      <c r="AS174" s="1"/>
      <c r="AT174" s="1"/>
      <c r="AU174" s="1"/>
      <c r="AV174" s="1"/>
      <c r="AW174" s="1"/>
      <c r="AX174" s="1"/>
      <c r="AY174" s="1"/>
      <c r="AZ174" s="1"/>
      <c r="BA174" s="1"/>
      <c r="BB174" s="1"/>
      <c r="BC174"/>
      <c r="BD174"/>
      <c r="BE174"/>
      <c r="BF174"/>
    </row>
    <row r="175" spans="2:58" s="19" customFormat="1" ht="17.25" customHeight="1">
      <c r="B175" s="56"/>
      <c r="C175" s="22"/>
      <c r="F175" s="23"/>
      <c r="I175" s="23"/>
      <c r="L175" s="23"/>
      <c r="O175" s="23"/>
      <c r="R175" s="23"/>
      <c r="U175" s="23"/>
      <c r="X175" s="23"/>
      <c r="AA175" s="23"/>
      <c r="AD175" s="23"/>
      <c r="AG175" s="23"/>
      <c r="AJ175" s="23"/>
      <c r="AM175" s="23"/>
      <c r="AN175"/>
      <c r="AO175" s="1"/>
      <c r="AP175" s="1"/>
      <c r="AQ175" s="1"/>
      <c r="AR175" s="1"/>
      <c r="AS175" s="1"/>
      <c r="AT175" s="1"/>
      <c r="AU175" s="1"/>
      <c r="AV175" s="1"/>
      <c r="AW175" s="1"/>
      <c r="AX175" s="1"/>
      <c r="AY175" s="1"/>
      <c r="AZ175" s="1"/>
      <c r="BA175" s="1"/>
      <c r="BB175" s="1"/>
      <c r="BC175"/>
      <c r="BD175"/>
      <c r="BE175"/>
      <c r="BF175"/>
    </row>
    <row r="176" spans="2:58" s="19" customFormat="1" ht="17.25" customHeight="1">
      <c r="B176" s="56"/>
      <c r="C176" s="22"/>
      <c r="F176" s="23"/>
      <c r="I176" s="23"/>
      <c r="L176" s="23"/>
      <c r="O176" s="23"/>
      <c r="R176" s="23"/>
      <c r="U176" s="23"/>
      <c r="X176" s="23"/>
      <c r="AA176" s="23"/>
      <c r="AD176" s="23"/>
      <c r="AG176" s="23"/>
      <c r="AJ176" s="23"/>
      <c r="AM176" s="23"/>
      <c r="AN176"/>
      <c r="AO176" s="1"/>
      <c r="AP176" s="1"/>
      <c r="AQ176" s="1"/>
      <c r="AR176" s="1"/>
      <c r="AS176" s="1"/>
      <c r="AT176" s="1"/>
      <c r="AU176" s="1"/>
      <c r="AV176" s="1"/>
      <c r="AW176" s="1"/>
      <c r="AX176" s="1"/>
      <c r="AY176" s="1"/>
      <c r="AZ176" s="1"/>
      <c r="BA176" s="1"/>
      <c r="BB176" s="1"/>
      <c r="BC176"/>
      <c r="BD176"/>
      <c r="BE176"/>
      <c r="BF176"/>
    </row>
    <row r="177" spans="2:58" s="19" customFormat="1" ht="17.25" customHeight="1">
      <c r="B177" s="56"/>
      <c r="C177" s="22"/>
      <c r="F177" s="23"/>
      <c r="I177" s="23"/>
      <c r="L177" s="23"/>
      <c r="O177" s="23"/>
      <c r="R177" s="23"/>
      <c r="U177" s="23"/>
      <c r="X177" s="23"/>
      <c r="AA177" s="23"/>
      <c r="AD177" s="23"/>
      <c r="AG177" s="23"/>
      <c r="AJ177" s="23"/>
      <c r="AM177" s="23"/>
      <c r="AN177"/>
      <c r="AO177" s="1"/>
      <c r="AP177" s="1"/>
      <c r="AQ177" s="1"/>
      <c r="AR177" s="1"/>
      <c r="AS177" s="1"/>
      <c r="AT177" s="1"/>
      <c r="AU177" s="1"/>
      <c r="AV177" s="1"/>
      <c r="AW177" s="1"/>
      <c r="AX177" s="1"/>
      <c r="AY177" s="1"/>
      <c r="AZ177" s="1"/>
      <c r="BA177" s="1"/>
      <c r="BB177" s="1"/>
      <c r="BC177"/>
      <c r="BD177"/>
      <c r="BE177"/>
      <c r="BF177"/>
    </row>
    <row r="178" spans="2:58" s="19" customFormat="1" ht="17.25" customHeight="1">
      <c r="B178" s="56"/>
      <c r="C178" s="22"/>
      <c r="F178" s="23"/>
      <c r="I178" s="23"/>
      <c r="L178" s="23"/>
      <c r="O178" s="23"/>
      <c r="R178" s="23"/>
      <c r="U178" s="23"/>
      <c r="X178" s="23"/>
      <c r="AA178" s="23"/>
      <c r="AD178" s="23"/>
      <c r="AG178" s="23"/>
      <c r="AJ178" s="23"/>
      <c r="AM178" s="23"/>
      <c r="AN178"/>
      <c r="AO178" s="1"/>
      <c r="AP178" s="1"/>
      <c r="AQ178" s="1"/>
      <c r="AR178" s="1"/>
      <c r="AS178" s="1"/>
      <c r="AT178" s="1"/>
      <c r="AU178" s="1"/>
      <c r="AV178" s="1"/>
      <c r="AW178" s="1"/>
      <c r="AX178" s="1"/>
      <c r="AY178" s="1"/>
      <c r="AZ178" s="1"/>
      <c r="BA178" s="1"/>
      <c r="BB178" s="1"/>
      <c r="BC178"/>
      <c r="BD178"/>
      <c r="BE178"/>
      <c r="BF178"/>
    </row>
    <row r="179" spans="2:58" s="19" customFormat="1" ht="17.25" customHeight="1">
      <c r="B179" s="56"/>
      <c r="C179" s="22"/>
      <c r="F179" s="23"/>
      <c r="I179" s="23"/>
      <c r="L179" s="23"/>
      <c r="O179" s="23"/>
      <c r="R179" s="23"/>
      <c r="U179" s="23"/>
      <c r="X179" s="23"/>
      <c r="AA179" s="23"/>
      <c r="AD179" s="23"/>
      <c r="AG179" s="23"/>
      <c r="AJ179" s="23"/>
      <c r="AM179" s="23"/>
      <c r="AN179"/>
      <c r="AO179" s="1"/>
      <c r="AP179" s="1"/>
      <c r="AQ179" s="1"/>
      <c r="AR179" s="1"/>
      <c r="AS179" s="1"/>
      <c r="AT179" s="1"/>
      <c r="AU179" s="1"/>
      <c r="AV179" s="1"/>
      <c r="AW179" s="1"/>
      <c r="AX179" s="1"/>
      <c r="AY179" s="1"/>
      <c r="AZ179" s="1"/>
      <c r="BA179" s="1"/>
      <c r="BB179" s="1"/>
      <c r="BC179"/>
      <c r="BD179"/>
      <c r="BE179"/>
      <c r="BF179"/>
    </row>
    <row r="180" spans="2:58" s="19" customFormat="1" ht="17.25" customHeight="1">
      <c r="B180" s="56"/>
      <c r="C180" s="22"/>
      <c r="F180" s="23"/>
      <c r="I180" s="23"/>
      <c r="L180" s="23"/>
      <c r="O180" s="23"/>
      <c r="R180" s="23"/>
      <c r="U180" s="23"/>
      <c r="X180" s="23"/>
      <c r="AA180" s="23"/>
      <c r="AD180" s="23"/>
      <c r="AG180" s="23"/>
      <c r="AJ180" s="23"/>
      <c r="AM180" s="23"/>
      <c r="AN180"/>
      <c r="AO180" s="1"/>
      <c r="AP180" s="1"/>
      <c r="AQ180" s="1"/>
      <c r="AR180" s="1"/>
      <c r="AS180" s="1"/>
      <c r="AT180" s="1"/>
      <c r="AU180" s="1"/>
      <c r="AV180" s="1"/>
      <c r="AW180" s="1"/>
      <c r="AX180" s="1"/>
      <c r="AY180" s="1"/>
      <c r="AZ180" s="1"/>
      <c r="BA180" s="1"/>
      <c r="BB180" s="1"/>
      <c r="BC180"/>
      <c r="BD180"/>
      <c r="BE180"/>
      <c r="BF180"/>
    </row>
    <row r="181" spans="2:58" s="19" customFormat="1" ht="17.25" customHeight="1">
      <c r="B181" s="56"/>
      <c r="C181" s="22"/>
      <c r="F181" s="23"/>
      <c r="I181" s="23"/>
      <c r="L181" s="23"/>
      <c r="O181" s="23"/>
      <c r="R181" s="23"/>
      <c r="U181" s="23"/>
      <c r="X181" s="23"/>
      <c r="AA181" s="23"/>
      <c r="AD181" s="23"/>
      <c r="AG181" s="23"/>
      <c r="AJ181" s="23"/>
      <c r="AM181" s="23"/>
      <c r="AN181"/>
      <c r="AO181" s="1"/>
      <c r="AP181" s="1"/>
      <c r="AQ181" s="1"/>
      <c r="AR181" s="1"/>
      <c r="AS181" s="1"/>
      <c r="AT181" s="1"/>
      <c r="AU181" s="1"/>
      <c r="AV181" s="1"/>
      <c r="AW181" s="1"/>
      <c r="AX181" s="1"/>
      <c r="AY181" s="1"/>
      <c r="AZ181" s="1"/>
      <c r="BA181" s="1"/>
      <c r="BB181" s="1"/>
      <c r="BC181"/>
      <c r="BD181"/>
      <c r="BE181"/>
      <c r="BF181"/>
    </row>
    <row r="182" spans="2:58" s="19" customFormat="1" ht="17.25" customHeight="1">
      <c r="B182" s="56"/>
      <c r="C182" s="22"/>
      <c r="F182" s="23"/>
      <c r="I182" s="23"/>
      <c r="L182" s="23"/>
      <c r="O182" s="23"/>
      <c r="R182" s="23"/>
      <c r="U182" s="23"/>
      <c r="X182" s="23"/>
      <c r="AA182" s="23"/>
      <c r="AD182" s="23"/>
      <c r="AG182" s="23"/>
      <c r="AJ182" s="23"/>
      <c r="AM182" s="23"/>
      <c r="AN182"/>
      <c r="AO182" s="1"/>
      <c r="AP182" s="1"/>
      <c r="AQ182" s="1"/>
      <c r="AR182" s="1"/>
      <c r="AS182" s="1"/>
      <c r="AT182" s="1"/>
      <c r="AU182" s="1"/>
      <c r="AV182" s="1"/>
      <c r="AW182" s="1"/>
      <c r="AX182" s="1"/>
      <c r="AY182" s="1"/>
      <c r="AZ182" s="1"/>
      <c r="BA182" s="1"/>
      <c r="BB182" s="1"/>
      <c r="BC182"/>
      <c r="BD182"/>
      <c r="BE182"/>
      <c r="BF182"/>
    </row>
    <row r="183" spans="2:58" s="19" customFormat="1" ht="17.25" customHeight="1">
      <c r="B183" s="56"/>
      <c r="C183" s="22"/>
      <c r="F183" s="23"/>
      <c r="I183" s="23"/>
      <c r="L183" s="23"/>
      <c r="O183" s="23"/>
      <c r="R183" s="23"/>
      <c r="U183" s="23"/>
      <c r="X183" s="23"/>
      <c r="AA183" s="23"/>
      <c r="AD183" s="23"/>
      <c r="AG183" s="23"/>
      <c r="AJ183" s="23"/>
      <c r="AM183" s="23"/>
      <c r="AN183"/>
      <c r="AO183" s="1"/>
      <c r="AP183" s="1"/>
      <c r="AQ183" s="1"/>
      <c r="AR183" s="1"/>
      <c r="AS183" s="1"/>
      <c r="AT183" s="1"/>
      <c r="AU183" s="1"/>
      <c r="AV183" s="1"/>
      <c r="AW183" s="1"/>
      <c r="AX183" s="1"/>
      <c r="AY183" s="1"/>
      <c r="AZ183" s="1"/>
      <c r="BA183" s="1"/>
      <c r="BB183" s="1"/>
      <c r="BC183"/>
      <c r="BD183"/>
      <c r="BE183"/>
      <c r="BF183"/>
    </row>
    <row r="184" spans="2:58" s="19" customFormat="1" ht="17.25" customHeight="1">
      <c r="B184" s="56"/>
      <c r="C184" s="22"/>
      <c r="F184" s="23"/>
      <c r="I184" s="23"/>
      <c r="L184" s="23"/>
      <c r="O184" s="23"/>
      <c r="R184" s="23"/>
      <c r="U184" s="23"/>
      <c r="X184" s="23"/>
      <c r="AA184" s="23"/>
      <c r="AD184" s="23"/>
      <c r="AG184" s="23"/>
      <c r="AJ184" s="23"/>
      <c r="AM184" s="23"/>
      <c r="AN184"/>
      <c r="AO184" s="1"/>
      <c r="AP184" s="1"/>
      <c r="AQ184" s="1"/>
      <c r="AR184" s="1"/>
      <c r="AS184" s="1"/>
      <c r="AT184" s="1"/>
      <c r="AU184" s="1"/>
      <c r="AV184" s="1"/>
      <c r="AW184" s="1"/>
      <c r="AX184" s="1"/>
      <c r="AY184" s="1"/>
      <c r="AZ184" s="1"/>
      <c r="BA184" s="1"/>
      <c r="BB184" s="1"/>
      <c r="BC184"/>
      <c r="BD184"/>
      <c r="BE184"/>
      <c r="BF184"/>
    </row>
    <row r="185" spans="2:58" s="19" customFormat="1" ht="17.25" customHeight="1">
      <c r="B185" s="56"/>
      <c r="C185" s="22"/>
      <c r="F185" s="23"/>
      <c r="I185" s="23"/>
      <c r="L185" s="23"/>
      <c r="O185" s="23"/>
      <c r="R185" s="23"/>
      <c r="U185" s="23"/>
      <c r="X185" s="23"/>
      <c r="AA185" s="23"/>
      <c r="AD185" s="23"/>
      <c r="AG185" s="23"/>
      <c r="AJ185" s="23"/>
      <c r="AM185" s="23"/>
      <c r="AN185"/>
      <c r="AO185" s="1"/>
      <c r="AP185" s="1"/>
      <c r="AQ185" s="1"/>
      <c r="AR185" s="1"/>
      <c r="AS185" s="1"/>
      <c r="AT185" s="1"/>
      <c r="AU185" s="1"/>
      <c r="AV185" s="1"/>
      <c r="AW185" s="1"/>
      <c r="AX185" s="1"/>
      <c r="AY185" s="1"/>
      <c r="AZ185" s="1"/>
      <c r="BA185" s="1"/>
      <c r="BB185" s="1"/>
      <c r="BC185"/>
      <c r="BD185"/>
      <c r="BE185"/>
      <c r="BF185"/>
    </row>
    <row r="186" spans="2:58" s="19" customFormat="1" ht="17.25" customHeight="1">
      <c r="B186" s="56"/>
      <c r="C186" s="22"/>
      <c r="F186" s="23"/>
      <c r="I186" s="23"/>
      <c r="L186" s="23"/>
      <c r="O186" s="23"/>
      <c r="R186" s="23"/>
      <c r="U186" s="23"/>
      <c r="X186" s="23"/>
      <c r="AA186" s="23"/>
      <c r="AD186" s="23"/>
      <c r="AG186" s="23"/>
      <c r="AJ186" s="23"/>
      <c r="AM186" s="23"/>
      <c r="AN186"/>
      <c r="AO186" s="1"/>
      <c r="AP186" s="1"/>
      <c r="AQ186" s="1"/>
      <c r="AR186" s="1"/>
      <c r="AS186" s="1"/>
      <c r="AT186" s="1"/>
      <c r="AU186" s="1"/>
      <c r="AV186" s="1"/>
      <c r="AW186" s="1"/>
      <c r="AX186" s="1"/>
      <c r="AY186" s="1"/>
      <c r="AZ186" s="1"/>
      <c r="BA186" s="1"/>
      <c r="BB186" s="1"/>
      <c r="BC186"/>
      <c r="BD186"/>
      <c r="BE186"/>
      <c r="BF186"/>
    </row>
    <row r="187" spans="2:58" s="19" customFormat="1" ht="17.25" customHeight="1">
      <c r="B187" s="56"/>
      <c r="C187" s="22"/>
      <c r="F187" s="23"/>
      <c r="I187" s="23"/>
      <c r="L187" s="23"/>
      <c r="O187" s="23"/>
      <c r="R187" s="23"/>
      <c r="U187" s="23"/>
      <c r="X187" s="23"/>
      <c r="AA187" s="23"/>
      <c r="AD187" s="23"/>
      <c r="AG187" s="23"/>
      <c r="AJ187" s="23"/>
      <c r="AM187" s="23"/>
      <c r="AN187"/>
      <c r="AO187" s="1"/>
      <c r="AP187" s="1"/>
      <c r="AQ187" s="1"/>
      <c r="AR187" s="1"/>
      <c r="AS187" s="1"/>
      <c r="AT187" s="1"/>
      <c r="AU187" s="1"/>
      <c r="AV187" s="1"/>
      <c r="AW187" s="1"/>
      <c r="AX187" s="1"/>
      <c r="AY187" s="1"/>
      <c r="AZ187" s="1"/>
      <c r="BA187" s="1"/>
      <c r="BB187" s="1"/>
      <c r="BC187"/>
      <c r="BD187"/>
      <c r="BE187"/>
      <c r="BF187"/>
    </row>
    <row r="188" spans="2:58" s="19" customFormat="1" ht="17.25" customHeight="1">
      <c r="B188" s="56"/>
      <c r="C188" s="22"/>
      <c r="F188" s="23"/>
      <c r="I188" s="23"/>
      <c r="L188" s="23"/>
      <c r="O188" s="23"/>
      <c r="R188" s="23"/>
      <c r="U188" s="23"/>
      <c r="X188" s="23"/>
      <c r="AA188" s="23"/>
      <c r="AD188" s="23"/>
      <c r="AG188" s="23"/>
      <c r="AJ188" s="23"/>
      <c r="AM188" s="23"/>
      <c r="AN188"/>
      <c r="AO188" s="1"/>
      <c r="AP188" s="1"/>
      <c r="AQ188" s="1"/>
      <c r="AR188" s="1"/>
      <c r="AS188" s="1"/>
      <c r="AT188" s="1"/>
      <c r="AU188" s="1"/>
      <c r="AV188" s="1"/>
      <c r="AW188" s="1"/>
      <c r="AX188" s="1"/>
      <c r="AY188" s="1"/>
      <c r="AZ188" s="1"/>
      <c r="BA188" s="1"/>
      <c r="BB188" s="1"/>
      <c r="BC188"/>
      <c r="BD188"/>
      <c r="BE188"/>
      <c r="BF188"/>
    </row>
    <row r="189" spans="2:58" s="19" customFormat="1" ht="17.25" customHeight="1">
      <c r="B189" s="56"/>
      <c r="C189" s="22"/>
      <c r="F189" s="23"/>
      <c r="I189" s="23"/>
      <c r="L189" s="23"/>
      <c r="O189" s="23"/>
      <c r="R189" s="23"/>
      <c r="U189" s="23"/>
      <c r="X189" s="23"/>
      <c r="AA189" s="23"/>
      <c r="AD189" s="23"/>
      <c r="AG189" s="23"/>
      <c r="AJ189" s="23"/>
      <c r="AM189" s="23"/>
      <c r="AN189"/>
      <c r="AO189" s="1"/>
      <c r="AP189" s="1"/>
      <c r="AQ189" s="1"/>
      <c r="AR189" s="1"/>
      <c r="AS189" s="1"/>
      <c r="AT189" s="1"/>
      <c r="AU189" s="1"/>
      <c r="AV189" s="1"/>
      <c r="AW189" s="1"/>
      <c r="AX189" s="1"/>
      <c r="AY189" s="1"/>
      <c r="AZ189" s="1"/>
      <c r="BA189" s="1"/>
      <c r="BB189" s="1"/>
      <c r="BC189"/>
      <c r="BD189"/>
      <c r="BE189"/>
      <c r="BF189"/>
    </row>
    <row r="190" spans="2:58" s="19" customFormat="1" ht="17.25" customHeight="1">
      <c r="B190" s="56"/>
      <c r="C190" s="22"/>
      <c r="F190" s="23"/>
      <c r="I190" s="23"/>
      <c r="L190" s="23"/>
      <c r="O190" s="23"/>
      <c r="R190" s="23"/>
      <c r="U190" s="23"/>
      <c r="X190" s="23"/>
      <c r="AA190" s="23"/>
      <c r="AD190" s="23"/>
      <c r="AG190" s="23"/>
      <c r="AJ190" s="23"/>
      <c r="AM190" s="23"/>
      <c r="AN190"/>
      <c r="AO190" s="1"/>
      <c r="AP190" s="1"/>
      <c r="AQ190" s="1"/>
      <c r="AR190" s="1"/>
      <c r="AS190" s="1"/>
      <c r="AT190" s="1"/>
      <c r="AU190" s="1"/>
      <c r="AV190" s="1"/>
      <c r="AW190" s="1"/>
      <c r="AX190" s="1"/>
      <c r="AY190" s="1"/>
      <c r="AZ190" s="1"/>
      <c r="BA190" s="1"/>
      <c r="BB190" s="1"/>
      <c r="BC190"/>
      <c r="BD190"/>
      <c r="BE190"/>
      <c r="BF190"/>
    </row>
    <row r="191" spans="2:58" s="19" customFormat="1" ht="17.25" customHeight="1">
      <c r="B191" s="56"/>
      <c r="C191" s="22"/>
      <c r="F191" s="23"/>
      <c r="I191" s="23"/>
      <c r="L191" s="23"/>
      <c r="O191" s="23"/>
      <c r="R191" s="23"/>
      <c r="U191" s="23"/>
      <c r="X191" s="23"/>
      <c r="AA191" s="23"/>
      <c r="AD191" s="23"/>
      <c r="AG191" s="23"/>
      <c r="AJ191" s="23"/>
      <c r="AM191" s="23"/>
      <c r="AN191"/>
      <c r="AO191" s="1"/>
      <c r="AP191" s="1"/>
      <c r="AQ191" s="1"/>
      <c r="AR191" s="1"/>
      <c r="AS191" s="1"/>
      <c r="AT191" s="1"/>
      <c r="AU191" s="1"/>
      <c r="AV191" s="1"/>
      <c r="AW191" s="1"/>
      <c r="AX191" s="1"/>
      <c r="AY191" s="1"/>
      <c r="AZ191" s="1"/>
      <c r="BA191" s="1"/>
      <c r="BB191" s="1"/>
      <c r="BC191"/>
      <c r="BD191"/>
      <c r="BE191"/>
      <c r="BF191"/>
    </row>
    <row r="192" spans="2:58" s="19" customFormat="1" ht="17.25" customHeight="1">
      <c r="B192" s="56"/>
      <c r="C192" s="22"/>
      <c r="F192" s="23"/>
      <c r="I192" s="23"/>
      <c r="L192" s="23"/>
      <c r="O192" s="23"/>
      <c r="R192" s="23"/>
      <c r="U192" s="23"/>
      <c r="X192" s="23"/>
      <c r="AA192" s="23"/>
      <c r="AD192" s="23"/>
      <c r="AG192" s="23"/>
      <c r="AJ192" s="23"/>
      <c r="AM192" s="23"/>
      <c r="AN192"/>
      <c r="AO192" s="1"/>
      <c r="AP192" s="1"/>
      <c r="AQ192" s="1"/>
      <c r="AR192" s="1"/>
      <c r="AS192" s="1"/>
      <c r="AT192" s="1"/>
      <c r="AU192" s="1"/>
      <c r="AV192" s="1"/>
      <c r="AW192" s="1"/>
      <c r="AX192" s="1"/>
      <c r="AY192" s="1"/>
      <c r="AZ192" s="1"/>
      <c r="BA192" s="1"/>
      <c r="BB192" s="1"/>
      <c r="BC192"/>
      <c r="BD192"/>
      <c r="BE192"/>
      <c r="BF192"/>
    </row>
    <row r="193" spans="2:58" s="19" customFormat="1" ht="17.25" customHeight="1">
      <c r="B193" s="56"/>
      <c r="C193" s="22"/>
      <c r="F193" s="23"/>
      <c r="I193" s="23"/>
      <c r="L193" s="23"/>
      <c r="O193" s="23"/>
      <c r="R193" s="23"/>
      <c r="U193" s="23"/>
      <c r="X193" s="23"/>
      <c r="AA193" s="23"/>
      <c r="AD193" s="23"/>
      <c r="AG193" s="23"/>
      <c r="AJ193" s="23"/>
      <c r="AM193" s="23"/>
      <c r="AN193"/>
      <c r="AO193" s="1"/>
      <c r="AP193" s="1"/>
      <c r="AQ193" s="1"/>
      <c r="AR193" s="1"/>
      <c r="AS193" s="1"/>
      <c r="AT193" s="1"/>
      <c r="AU193" s="1"/>
      <c r="AV193" s="1"/>
      <c r="AW193" s="1"/>
      <c r="AX193" s="1"/>
      <c r="AY193" s="1"/>
      <c r="AZ193" s="1"/>
      <c r="BA193" s="1"/>
      <c r="BB193" s="1"/>
      <c r="BC193"/>
      <c r="BD193"/>
      <c r="BE193"/>
      <c r="BF193"/>
    </row>
    <row r="194" spans="2:58" s="19" customFormat="1" ht="17.25" customHeight="1">
      <c r="B194" s="56"/>
      <c r="C194" s="22"/>
      <c r="F194" s="23"/>
      <c r="I194" s="23"/>
      <c r="L194" s="23"/>
      <c r="O194" s="23"/>
      <c r="R194" s="23"/>
      <c r="U194" s="23"/>
      <c r="X194" s="23"/>
      <c r="AA194" s="23"/>
      <c r="AD194" s="23"/>
      <c r="AG194" s="23"/>
      <c r="AJ194" s="23"/>
      <c r="AM194" s="23"/>
      <c r="AN194"/>
      <c r="AO194" s="1"/>
      <c r="AP194" s="1"/>
      <c r="AQ194" s="1"/>
      <c r="AR194" s="1"/>
      <c r="AS194" s="1"/>
      <c r="AT194" s="1"/>
      <c r="AU194" s="1"/>
      <c r="AV194" s="1"/>
      <c r="AW194" s="1"/>
      <c r="AX194" s="1"/>
      <c r="AY194" s="1"/>
      <c r="AZ194" s="1"/>
      <c r="BA194" s="1"/>
      <c r="BB194" s="1"/>
      <c r="BC194"/>
      <c r="BD194"/>
      <c r="BE194"/>
      <c r="BF194"/>
    </row>
    <row r="195" spans="2:58" s="19" customFormat="1" ht="17.25" customHeight="1">
      <c r="B195" s="56"/>
      <c r="C195" s="22"/>
      <c r="F195" s="23"/>
      <c r="I195" s="23"/>
      <c r="L195" s="23"/>
      <c r="O195" s="23"/>
      <c r="R195" s="23"/>
      <c r="U195" s="23"/>
      <c r="X195" s="23"/>
      <c r="AA195" s="23"/>
      <c r="AD195" s="23"/>
      <c r="AG195" s="23"/>
      <c r="AJ195" s="23"/>
      <c r="AM195" s="23"/>
      <c r="AN195"/>
      <c r="AO195" s="1"/>
      <c r="AP195" s="1"/>
      <c r="AQ195" s="1"/>
      <c r="AR195" s="1"/>
      <c r="AS195" s="1"/>
      <c r="AT195" s="1"/>
      <c r="AU195" s="1"/>
      <c r="AV195" s="1"/>
      <c r="AW195" s="1"/>
      <c r="AX195" s="1"/>
      <c r="AY195" s="1"/>
      <c r="AZ195" s="1"/>
      <c r="BA195" s="1"/>
      <c r="BB195" s="1"/>
      <c r="BC195"/>
      <c r="BD195"/>
      <c r="BE195"/>
      <c r="BF195"/>
    </row>
    <row r="196" spans="2:58" s="19" customFormat="1" ht="17.25" customHeight="1">
      <c r="B196" s="56"/>
      <c r="C196" s="22"/>
      <c r="F196" s="23"/>
      <c r="I196" s="23"/>
      <c r="L196" s="23"/>
      <c r="O196" s="23"/>
      <c r="R196" s="23"/>
      <c r="U196" s="23"/>
      <c r="X196" s="23"/>
      <c r="AA196" s="23"/>
      <c r="AD196" s="23"/>
      <c r="AG196" s="23"/>
      <c r="AJ196" s="23"/>
      <c r="AM196" s="23"/>
      <c r="AN196"/>
      <c r="AO196" s="1"/>
      <c r="AP196" s="1"/>
      <c r="AQ196" s="1"/>
      <c r="AR196" s="1"/>
      <c r="AS196" s="1"/>
      <c r="AT196" s="1"/>
      <c r="AU196" s="1"/>
      <c r="AV196" s="1"/>
      <c r="AW196" s="1"/>
      <c r="AX196" s="1"/>
      <c r="AY196" s="1"/>
      <c r="AZ196" s="1"/>
      <c r="BA196" s="1"/>
      <c r="BB196" s="1"/>
      <c r="BC196"/>
      <c r="BD196"/>
      <c r="BE196"/>
      <c r="BF196"/>
    </row>
    <row r="197" spans="2:58" s="19" customFormat="1" ht="17.25" customHeight="1">
      <c r="B197" s="56"/>
      <c r="C197" s="22"/>
      <c r="F197" s="23"/>
      <c r="I197" s="23"/>
      <c r="L197" s="23"/>
      <c r="O197" s="23"/>
      <c r="R197" s="23"/>
      <c r="U197" s="23"/>
      <c r="X197" s="23"/>
      <c r="AA197" s="23"/>
      <c r="AD197" s="23"/>
      <c r="AG197" s="23"/>
      <c r="AJ197" s="23"/>
      <c r="AM197" s="23"/>
      <c r="AN197"/>
      <c r="AO197" s="1"/>
      <c r="AP197" s="1"/>
      <c r="AQ197" s="1"/>
      <c r="AR197" s="1"/>
      <c r="AS197" s="1"/>
      <c r="AT197" s="1"/>
      <c r="AU197" s="1"/>
      <c r="AV197" s="1"/>
      <c r="AW197" s="1"/>
      <c r="AX197" s="1"/>
      <c r="AY197" s="1"/>
      <c r="AZ197" s="1"/>
      <c r="BA197" s="1"/>
      <c r="BB197" s="1"/>
      <c r="BC197"/>
      <c r="BD197"/>
      <c r="BE197"/>
      <c r="BF197"/>
    </row>
    <row r="198" spans="2:58" s="19" customFormat="1" ht="17.25" customHeight="1">
      <c r="B198" s="56"/>
      <c r="C198" s="22"/>
      <c r="F198" s="23"/>
      <c r="I198" s="23"/>
      <c r="L198" s="23"/>
      <c r="O198" s="23"/>
      <c r="R198" s="23"/>
      <c r="U198" s="23"/>
      <c r="X198" s="23"/>
      <c r="AA198" s="23"/>
      <c r="AD198" s="23"/>
      <c r="AG198" s="23"/>
      <c r="AJ198" s="23"/>
      <c r="AM198" s="23"/>
      <c r="AN198"/>
      <c r="AO198" s="1"/>
      <c r="AP198" s="1"/>
      <c r="AQ198" s="1"/>
      <c r="AR198" s="1"/>
      <c r="AS198" s="1"/>
      <c r="AT198" s="1"/>
      <c r="AU198" s="1"/>
      <c r="AV198" s="1"/>
      <c r="AW198" s="1"/>
      <c r="AX198" s="1"/>
      <c r="AY198" s="1"/>
      <c r="AZ198" s="1"/>
      <c r="BA198" s="1"/>
      <c r="BB198" s="1"/>
      <c r="BC198"/>
      <c r="BD198"/>
      <c r="BE198"/>
      <c r="BF198"/>
    </row>
    <row r="199" spans="2:58" s="19" customFormat="1" ht="17.25" customHeight="1">
      <c r="B199" s="56"/>
      <c r="C199" s="22"/>
      <c r="F199" s="23"/>
      <c r="I199" s="23"/>
      <c r="L199" s="23"/>
      <c r="O199" s="23"/>
      <c r="R199" s="23"/>
      <c r="U199" s="23"/>
      <c r="X199" s="23"/>
      <c r="AA199" s="23"/>
      <c r="AD199" s="23"/>
      <c r="AG199" s="23"/>
      <c r="AJ199" s="23"/>
      <c r="AM199" s="23"/>
      <c r="AN199"/>
      <c r="AO199" s="1"/>
      <c r="AP199" s="1"/>
      <c r="AQ199" s="1"/>
      <c r="AR199" s="1"/>
      <c r="AS199" s="1"/>
      <c r="AT199" s="1"/>
      <c r="AU199" s="1"/>
      <c r="AV199" s="1"/>
      <c r="AW199" s="1"/>
      <c r="AX199" s="1"/>
      <c r="AY199" s="1"/>
      <c r="AZ199" s="1"/>
      <c r="BA199" s="1"/>
      <c r="BB199" s="1"/>
      <c r="BC199"/>
      <c r="BD199"/>
      <c r="BE199"/>
      <c r="BF199"/>
    </row>
    <row r="200" spans="2:58" s="19" customFormat="1" ht="17.25" customHeight="1">
      <c r="B200" s="56"/>
      <c r="C200" s="22"/>
      <c r="F200" s="23"/>
      <c r="I200" s="23"/>
      <c r="L200" s="23"/>
      <c r="O200" s="23"/>
      <c r="R200" s="23"/>
      <c r="U200" s="23"/>
      <c r="X200" s="23"/>
      <c r="AA200" s="23"/>
      <c r="AD200" s="23"/>
      <c r="AG200" s="23"/>
      <c r="AJ200" s="23"/>
      <c r="AM200" s="23"/>
      <c r="AN200"/>
      <c r="AO200" s="1"/>
      <c r="AP200" s="1"/>
      <c r="AQ200" s="1"/>
      <c r="AR200" s="1"/>
      <c r="AS200" s="1"/>
      <c r="AT200" s="1"/>
      <c r="AU200" s="1"/>
      <c r="AV200" s="1"/>
      <c r="AW200" s="1"/>
      <c r="AX200" s="1"/>
      <c r="AY200" s="1"/>
      <c r="AZ200" s="1"/>
      <c r="BA200" s="1"/>
      <c r="BB200" s="1"/>
      <c r="BC200"/>
      <c r="BD200"/>
      <c r="BE200"/>
      <c r="BF200"/>
    </row>
    <row r="201" spans="2:58" s="19" customFormat="1" ht="17.25" customHeight="1">
      <c r="B201" s="56"/>
      <c r="C201" s="22"/>
      <c r="F201" s="23"/>
      <c r="I201" s="23"/>
      <c r="L201" s="23"/>
      <c r="O201" s="23"/>
      <c r="R201" s="23"/>
      <c r="U201" s="23"/>
      <c r="X201" s="23"/>
      <c r="AA201" s="23"/>
      <c r="AD201" s="23"/>
      <c r="AG201" s="23"/>
      <c r="AJ201" s="23"/>
      <c r="AM201" s="23"/>
      <c r="AN201"/>
      <c r="AO201" s="1"/>
      <c r="AP201" s="1"/>
      <c r="AQ201" s="1"/>
      <c r="AR201" s="1"/>
      <c r="AS201" s="1"/>
      <c r="AT201" s="1"/>
      <c r="AU201" s="1"/>
      <c r="AV201" s="1"/>
      <c r="AW201" s="1"/>
      <c r="AX201" s="1"/>
      <c r="AY201" s="1"/>
      <c r="AZ201" s="1"/>
      <c r="BA201" s="1"/>
      <c r="BB201" s="1"/>
      <c r="BC201"/>
      <c r="BD201"/>
      <c r="BE201"/>
      <c r="BF201"/>
    </row>
    <row r="202" spans="2:58" s="19" customFormat="1" ht="17.25" customHeight="1">
      <c r="B202" s="56"/>
      <c r="C202" s="22"/>
      <c r="F202" s="23"/>
      <c r="I202" s="23"/>
      <c r="L202" s="23"/>
      <c r="O202" s="23"/>
      <c r="R202" s="23"/>
      <c r="U202" s="23"/>
      <c r="X202" s="23"/>
      <c r="AA202" s="23"/>
      <c r="AD202" s="23"/>
      <c r="AG202" s="23"/>
      <c r="AJ202" s="23"/>
      <c r="AM202" s="23"/>
      <c r="AN202"/>
      <c r="AO202" s="1"/>
      <c r="AP202" s="1"/>
      <c r="AQ202" s="1"/>
      <c r="AR202" s="1"/>
      <c r="AS202" s="1"/>
      <c r="AT202" s="1"/>
      <c r="AU202" s="1"/>
      <c r="AV202" s="1"/>
      <c r="AW202" s="1"/>
      <c r="AX202" s="1"/>
      <c r="AY202" s="1"/>
      <c r="AZ202" s="1"/>
      <c r="BA202" s="1"/>
      <c r="BB202" s="1"/>
      <c r="BC202"/>
      <c r="BD202"/>
      <c r="BE202"/>
      <c r="BF202"/>
    </row>
    <row r="203" spans="2:58" s="19" customFormat="1" ht="17.25" customHeight="1">
      <c r="B203" s="56"/>
      <c r="C203" s="22"/>
      <c r="F203" s="23"/>
      <c r="I203" s="23"/>
      <c r="L203" s="23"/>
      <c r="O203" s="23"/>
      <c r="R203" s="23"/>
      <c r="U203" s="23"/>
      <c r="X203" s="23"/>
      <c r="AA203" s="23"/>
      <c r="AD203" s="23"/>
      <c r="AG203" s="23"/>
      <c r="AJ203" s="23"/>
      <c r="AM203" s="23"/>
      <c r="AN203"/>
      <c r="AO203" s="1"/>
      <c r="AP203" s="1"/>
      <c r="AQ203" s="1"/>
      <c r="AR203" s="1"/>
      <c r="AS203" s="1"/>
      <c r="AT203" s="1"/>
      <c r="AU203" s="1"/>
      <c r="AV203" s="1"/>
      <c r="AW203" s="1"/>
      <c r="AX203" s="1"/>
      <c r="AY203" s="1"/>
      <c r="AZ203" s="1"/>
      <c r="BA203" s="1"/>
      <c r="BB203" s="1"/>
      <c r="BC203"/>
      <c r="BD203"/>
      <c r="BE203"/>
      <c r="BF203"/>
    </row>
    <row r="204" spans="2:58" s="19" customFormat="1" ht="17.25" customHeight="1">
      <c r="B204" s="56"/>
      <c r="C204" s="22"/>
      <c r="F204" s="23"/>
      <c r="I204" s="23"/>
      <c r="L204" s="23"/>
      <c r="O204" s="23"/>
      <c r="R204" s="23"/>
      <c r="U204" s="23"/>
      <c r="X204" s="23"/>
      <c r="AA204" s="23"/>
      <c r="AD204" s="23"/>
      <c r="AG204" s="23"/>
      <c r="AJ204" s="23"/>
      <c r="AM204" s="23"/>
      <c r="AN204"/>
      <c r="AO204" s="1"/>
      <c r="AP204" s="1"/>
      <c r="AQ204" s="1"/>
      <c r="AR204" s="1"/>
      <c r="AS204" s="1"/>
      <c r="AT204" s="1"/>
      <c r="AU204" s="1"/>
      <c r="AV204" s="1"/>
      <c r="AW204" s="1"/>
      <c r="AX204" s="1"/>
      <c r="AY204" s="1"/>
      <c r="AZ204" s="1"/>
      <c r="BA204" s="1"/>
      <c r="BB204" s="1"/>
      <c r="BC204"/>
      <c r="BD204"/>
      <c r="BE204"/>
      <c r="BF204"/>
    </row>
    <row r="205" spans="2:58" s="19" customFormat="1" ht="17.25" customHeight="1">
      <c r="B205" s="56"/>
      <c r="C205" s="22"/>
      <c r="F205" s="23"/>
      <c r="I205" s="23"/>
      <c r="L205" s="23"/>
      <c r="O205" s="23"/>
      <c r="R205" s="23"/>
      <c r="U205" s="23"/>
      <c r="X205" s="23"/>
      <c r="AA205" s="23"/>
      <c r="AD205" s="23"/>
      <c r="AG205" s="23"/>
      <c r="AJ205" s="23"/>
      <c r="AM205" s="23"/>
      <c r="AN205"/>
      <c r="AO205" s="1"/>
      <c r="AP205" s="1"/>
      <c r="AQ205" s="1"/>
      <c r="AR205" s="1"/>
      <c r="AS205" s="1"/>
      <c r="AT205" s="1"/>
      <c r="AU205" s="1"/>
      <c r="AV205" s="1"/>
      <c r="AW205" s="1"/>
      <c r="AX205" s="1"/>
      <c r="AY205" s="1"/>
      <c r="AZ205" s="1"/>
      <c r="BA205" s="1"/>
      <c r="BB205" s="1"/>
      <c r="BC205"/>
      <c r="BD205"/>
      <c r="BE205"/>
      <c r="BF205"/>
    </row>
    <row r="206" spans="2:58" s="19" customFormat="1" ht="17.25" customHeight="1">
      <c r="B206" s="56"/>
      <c r="C206" s="22"/>
      <c r="F206" s="23"/>
      <c r="I206" s="23"/>
      <c r="L206" s="23"/>
      <c r="O206" s="23"/>
      <c r="R206" s="23"/>
      <c r="U206" s="23"/>
      <c r="X206" s="23"/>
      <c r="AA206" s="23"/>
      <c r="AD206" s="23"/>
      <c r="AG206" s="23"/>
      <c r="AJ206" s="23"/>
      <c r="AM206" s="23"/>
      <c r="AN206"/>
      <c r="AO206" s="1"/>
      <c r="AP206" s="1"/>
      <c r="AQ206" s="1"/>
      <c r="AR206" s="1"/>
      <c r="AS206" s="1"/>
      <c r="AT206" s="1"/>
      <c r="AU206" s="1"/>
      <c r="AV206" s="1"/>
      <c r="AW206" s="1"/>
      <c r="AX206" s="1"/>
      <c r="AY206" s="1"/>
      <c r="AZ206" s="1"/>
      <c r="BA206" s="1"/>
      <c r="BB206" s="1"/>
      <c r="BC206"/>
      <c r="BD206"/>
      <c r="BE206"/>
      <c r="BF206"/>
    </row>
    <row r="207" spans="2:58" s="19" customFormat="1" ht="17.25" customHeight="1">
      <c r="B207" s="56"/>
      <c r="C207" s="22"/>
      <c r="F207" s="23"/>
      <c r="I207" s="23"/>
      <c r="L207" s="23"/>
      <c r="O207" s="23"/>
      <c r="R207" s="23"/>
      <c r="U207" s="23"/>
      <c r="X207" s="23"/>
      <c r="AA207" s="23"/>
      <c r="AD207" s="23"/>
      <c r="AG207" s="23"/>
      <c r="AJ207" s="23"/>
      <c r="AM207" s="23"/>
      <c r="AN207"/>
      <c r="AO207" s="1"/>
      <c r="AP207" s="1"/>
      <c r="AQ207" s="1"/>
      <c r="AR207" s="1"/>
      <c r="AS207" s="1"/>
      <c r="AT207" s="1"/>
      <c r="AU207" s="1"/>
      <c r="AV207" s="1"/>
      <c r="AW207" s="1"/>
      <c r="AX207" s="1"/>
      <c r="AY207" s="1"/>
      <c r="AZ207" s="1"/>
      <c r="BA207" s="1"/>
      <c r="BB207" s="1"/>
      <c r="BC207"/>
      <c r="BD207"/>
      <c r="BE207"/>
      <c r="BF207"/>
    </row>
    <row r="208" spans="2:58" s="19" customFormat="1" ht="17.25" customHeight="1">
      <c r="B208" s="56"/>
      <c r="C208" s="22"/>
      <c r="F208" s="23"/>
      <c r="I208" s="23"/>
      <c r="L208" s="23"/>
      <c r="O208" s="23"/>
      <c r="R208" s="23"/>
      <c r="U208" s="23"/>
      <c r="X208" s="23"/>
      <c r="AA208" s="23"/>
      <c r="AD208" s="23"/>
      <c r="AG208" s="23"/>
      <c r="AJ208" s="23"/>
      <c r="AM208" s="23"/>
      <c r="AN208"/>
      <c r="AO208" s="1"/>
      <c r="AP208" s="1"/>
      <c r="AQ208" s="1"/>
      <c r="AR208" s="1"/>
      <c r="AS208" s="1"/>
      <c r="AT208" s="1"/>
      <c r="AU208" s="1"/>
      <c r="AV208" s="1"/>
      <c r="AW208" s="1"/>
      <c r="AX208" s="1"/>
      <c r="AY208" s="1"/>
      <c r="AZ208" s="1"/>
      <c r="BA208" s="1"/>
      <c r="BB208" s="1"/>
      <c r="BC208"/>
      <c r="BD208"/>
      <c r="BE208"/>
      <c r="BF208"/>
    </row>
    <row r="209" spans="2:58" s="19" customFormat="1" ht="17.25" customHeight="1">
      <c r="B209" s="56"/>
      <c r="C209" s="22"/>
      <c r="F209" s="23"/>
      <c r="I209" s="23"/>
      <c r="L209" s="23"/>
      <c r="O209" s="23"/>
      <c r="R209" s="23"/>
      <c r="U209" s="23"/>
      <c r="X209" s="23"/>
      <c r="AA209" s="23"/>
      <c r="AD209" s="23"/>
      <c r="AG209" s="23"/>
      <c r="AJ209" s="23"/>
      <c r="AM209" s="23"/>
      <c r="AN209"/>
      <c r="AO209" s="1"/>
      <c r="AP209" s="1"/>
      <c r="AQ209" s="1"/>
      <c r="AR209" s="1"/>
      <c r="AS209" s="1"/>
      <c r="AT209" s="1"/>
      <c r="AU209" s="1"/>
      <c r="AV209" s="1"/>
      <c r="AW209" s="1"/>
      <c r="AX209" s="1"/>
      <c r="AY209" s="1"/>
      <c r="AZ209" s="1"/>
      <c r="BA209" s="1"/>
      <c r="BB209" s="1"/>
      <c r="BC209"/>
      <c r="BD209"/>
      <c r="BE209"/>
      <c r="BF209"/>
    </row>
    <row r="210" spans="2:58" s="19" customFormat="1" ht="17.25" customHeight="1">
      <c r="B210" s="56"/>
      <c r="C210" s="22"/>
      <c r="F210" s="23"/>
      <c r="I210" s="23"/>
      <c r="L210" s="23"/>
      <c r="O210" s="23"/>
      <c r="R210" s="23"/>
      <c r="U210" s="23"/>
      <c r="X210" s="23"/>
      <c r="AA210" s="23"/>
      <c r="AD210" s="23"/>
      <c r="AG210" s="23"/>
      <c r="AJ210" s="23"/>
      <c r="AM210" s="23"/>
      <c r="AN210"/>
      <c r="AO210" s="1"/>
      <c r="AP210" s="1"/>
      <c r="AQ210" s="1"/>
      <c r="AR210" s="1"/>
      <c r="AS210" s="1"/>
      <c r="AT210" s="1"/>
      <c r="AU210" s="1"/>
      <c r="AV210" s="1"/>
      <c r="AW210" s="1"/>
      <c r="AX210" s="1"/>
      <c r="AY210" s="1"/>
      <c r="AZ210" s="1"/>
      <c r="BA210" s="1"/>
      <c r="BB210" s="1"/>
      <c r="BC210"/>
      <c r="BD210"/>
      <c r="BE210"/>
      <c r="BF210"/>
    </row>
    <row r="211" spans="2:58" s="19" customFormat="1" ht="17.25" customHeight="1">
      <c r="B211" s="56"/>
      <c r="C211" s="22"/>
      <c r="F211" s="23"/>
      <c r="I211" s="23"/>
      <c r="L211" s="23"/>
      <c r="O211" s="23"/>
      <c r="R211" s="23"/>
      <c r="U211" s="23"/>
      <c r="X211" s="23"/>
      <c r="AA211" s="23"/>
      <c r="AD211" s="23"/>
      <c r="AG211" s="23"/>
      <c r="AJ211" s="23"/>
      <c r="AM211" s="23"/>
      <c r="AN211"/>
      <c r="AO211" s="1"/>
      <c r="AP211" s="1"/>
      <c r="AQ211" s="1"/>
      <c r="AR211" s="1"/>
      <c r="AS211" s="1"/>
      <c r="AT211" s="1"/>
      <c r="AU211" s="1"/>
      <c r="AV211" s="1"/>
      <c r="AW211" s="1"/>
      <c r="AX211" s="1"/>
      <c r="AY211" s="1"/>
      <c r="AZ211" s="1"/>
      <c r="BA211" s="1"/>
      <c r="BB211" s="1"/>
      <c r="BC211"/>
      <c r="BD211"/>
      <c r="BE211"/>
      <c r="BF211"/>
    </row>
    <row r="212" spans="2:58" s="19" customFormat="1" ht="17.25" customHeight="1">
      <c r="B212" s="56"/>
      <c r="C212" s="22"/>
      <c r="F212" s="23"/>
      <c r="I212" s="23"/>
      <c r="L212" s="23"/>
      <c r="O212" s="23"/>
      <c r="R212" s="23"/>
      <c r="U212" s="23"/>
      <c r="X212" s="23"/>
      <c r="AA212" s="23"/>
      <c r="AD212" s="23"/>
      <c r="AG212" s="23"/>
      <c r="AJ212" s="23"/>
      <c r="AM212" s="23"/>
      <c r="AN212"/>
      <c r="AO212" s="1"/>
      <c r="AP212" s="1"/>
      <c r="AQ212" s="1"/>
      <c r="AR212" s="1"/>
      <c r="AS212" s="1"/>
      <c r="AT212" s="1"/>
      <c r="AU212" s="1"/>
      <c r="AV212" s="1"/>
      <c r="AW212" s="1"/>
      <c r="AX212" s="1"/>
      <c r="AY212" s="1"/>
      <c r="AZ212" s="1"/>
      <c r="BA212" s="1"/>
      <c r="BB212" s="1"/>
      <c r="BC212"/>
      <c r="BD212"/>
      <c r="BE212"/>
      <c r="BF212"/>
    </row>
    <row r="213" spans="2:58" s="19" customFormat="1" ht="17.25" customHeight="1">
      <c r="B213" s="56"/>
      <c r="C213" s="22"/>
      <c r="F213" s="23"/>
      <c r="I213" s="23"/>
      <c r="L213" s="23"/>
      <c r="O213" s="23"/>
      <c r="R213" s="23"/>
      <c r="U213" s="23"/>
      <c r="X213" s="23"/>
      <c r="AA213" s="23"/>
      <c r="AD213" s="23"/>
      <c r="AG213" s="23"/>
      <c r="AJ213" s="23"/>
      <c r="AM213" s="23"/>
      <c r="AN213"/>
      <c r="AO213" s="1"/>
      <c r="AP213" s="1"/>
      <c r="AQ213" s="1"/>
      <c r="AR213" s="1"/>
      <c r="AS213" s="1"/>
      <c r="AT213" s="1"/>
      <c r="AU213" s="1"/>
      <c r="AV213" s="1"/>
      <c r="AW213" s="1"/>
      <c r="AX213" s="1"/>
      <c r="AY213" s="1"/>
      <c r="AZ213" s="1"/>
      <c r="BA213" s="1"/>
      <c r="BB213" s="1"/>
      <c r="BC213"/>
      <c r="BD213"/>
      <c r="BE213"/>
      <c r="BF213"/>
    </row>
    <row r="214" spans="2:58" s="19" customFormat="1" ht="17.25" customHeight="1">
      <c r="B214" s="56"/>
      <c r="C214" s="22"/>
      <c r="F214" s="23"/>
      <c r="I214" s="23"/>
      <c r="L214" s="23"/>
      <c r="O214" s="23"/>
      <c r="R214" s="23"/>
      <c r="U214" s="23"/>
      <c r="X214" s="23"/>
      <c r="AA214" s="23"/>
      <c r="AD214" s="23"/>
      <c r="AG214" s="23"/>
      <c r="AJ214" s="23"/>
      <c r="AM214" s="23"/>
      <c r="AN214"/>
      <c r="AO214" s="1"/>
      <c r="AP214" s="1"/>
      <c r="AQ214" s="1"/>
      <c r="AR214" s="1"/>
      <c r="AS214" s="1"/>
      <c r="AT214" s="1"/>
      <c r="AU214" s="1"/>
      <c r="AV214" s="1"/>
      <c r="AW214" s="1"/>
      <c r="AX214" s="1"/>
      <c r="AY214" s="1"/>
      <c r="AZ214" s="1"/>
      <c r="BA214" s="1"/>
      <c r="BB214" s="1"/>
      <c r="BC214"/>
      <c r="BD214"/>
      <c r="BE214"/>
      <c r="BF214"/>
    </row>
    <row r="215" spans="2:58" s="19" customFormat="1" ht="17.25" customHeight="1">
      <c r="B215" s="56"/>
      <c r="C215" s="22"/>
      <c r="F215" s="23"/>
      <c r="I215" s="23"/>
      <c r="L215" s="23"/>
      <c r="O215" s="23"/>
      <c r="R215" s="23"/>
      <c r="U215" s="23"/>
      <c r="X215" s="23"/>
      <c r="AA215" s="23"/>
      <c r="AD215" s="23"/>
      <c r="AG215" s="23"/>
      <c r="AJ215" s="23"/>
      <c r="AM215" s="23"/>
      <c r="AN215"/>
      <c r="AO215" s="1"/>
      <c r="AP215" s="1"/>
      <c r="AQ215" s="1"/>
      <c r="AR215" s="1"/>
      <c r="AS215" s="1"/>
      <c r="AT215" s="1"/>
      <c r="AU215" s="1"/>
      <c r="AV215" s="1"/>
      <c r="AW215" s="1"/>
      <c r="AX215" s="1"/>
      <c r="AY215" s="1"/>
      <c r="AZ215" s="1"/>
      <c r="BA215" s="1"/>
      <c r="BB215" s="1"/>
      <c r="BC215"/>
      <c r="BD215"/>
      <c r="BE215"/>
      <c r="BF215"/>
    </row>
    <row r="216" spans="2:58" s="19" customFormat="1" ht="17.25" customHeight="1">
      <c r="B216" s="56"/>
      <c r="C216" s="22"/>
      <c r="F216" s="23"/>
      <c r="I216" s="23"/>
      <c r="L216" s="23"/>
      <c r="O216" s="23"/>
      <c r="R216" s="23"/>
      <c r="U216" s="23"/>
      <c r="X216" s="23"/>
      <c r="AA216" s="23"/>
      <c r="AD216" s="23"/>
      <c r="AG216" s="23"/>
      <c r="AJ216" s="23"/>
      <c r="AM216" s="23"/>
      <c r="AN216"/>
      <c r="AO216" s="1"/>
      <c r="AP216" s="1"/>
      <c r="AQ216" s="1"/>
      <c r="AR216" s="1"/>
      <c r="AS216" s="1"/>
      <c r="AT216" s="1"/>
      <c r="AU216" s="1"/>
      <c r="AV216" s="1"/>
      <c r="AW216" s="1"/>
      <c r="AX216" s="1"/>
      <c r="AY216" s="1"/>
      <c r="AZ216" s="1"/>
      <c r="BA216" s="1"/>
      <c r="BB216" s="1"/>
      <c r="BC216"/>
      <c r="BD216"/>
      <c r="BE216"/>
      <c r="BF216"/>
    </row>
    <row r="217" spans="2:58" s="19" customFormat="1" ht="17.25" customHeight="1">
      <c r="B217" s="56"/>
      <c r="C217" s="22"/>
      <c r="F217" s="23"/>
      <c r="I217" s="23"/>
      <c r="L217" s="23"/>
      <c r="O217" s="23"/>
      <c r="R217" s="23"/>
      <c r="U217" s="23"/>
      <c r="X217" s="23"/>
      <c r="AA217" s="23"/>
      <c r="AD217" s="23"/>
      <c r="AG217" s="23"/>
      <c r="AJ217" s="23"/>
      <c r="AM217" s="23"/>
      <c r="AN217"/>
      <c r="AO217" s="1"/>
      <c r="AP217" s="1"/>
      <c r="AQ217" s="1"/>
      <c r="AR217" s="1"/>
      <c r="AS217" s="1"/>
      <c r="AT217" s="1"/>
      <c r="AU217" s="1"/>
      <c r="AV217" s="1"/>
      <c r="AW217" s="1"/>
      <c r="AX217" s="1"/>
      <c r="AY217" s="1"/>
      <c r="AZ217" s="1"/>
      <c r="BA217" s="1"/>
      <c r="BB217" s="1"/>
      <c r="BC217"/>
      <c r="BD217"/>
      <c r="BE217"/>
      <c r="BF217"/>
    </row>
    <row r="218" spans="2:58" s="19" customFormat="1" ht="17.25" customHeight="1">
      <c r="B218" s="56"/>
      <c r="C218" s="22"/>
      <c r="F218" s="23"/>
      <c r="I218" s="23"/>
      <c r="L218" s="23"/>
      <c r="O218" s="23"/>
      <c r="R218" s="23"/>
      <c r="U218" s="23"/>
      <c r="X218" s="23"/>
      <c r="AA218" s="23"/>
      <c r="AD218" s="23"/>
      <c r="AG218" s="23"/>
      <c r="AJ218" s="23"/>
      <c r="AM218" s="23"/>
      <c r="AN218"/>
      <c r="AO218" s="1"/>
      <c r="AP218" s="1"/>
      <c r="AQ218" s="1"/>
      <c r="AR218" s="1"/>
      <c r="AS218" s="1"/>
      <c r="AT218" s="1"/>
      <c r="AU218" s="1"/>
      <c r="AV218" s="1"/>
      <c r="AW218" s="1"/>
      <c r="AX218" s="1"/>
      <c r="AY218" s="1"/>
      <c r="AZ218" s="1"/>
      <c r="BA218" s="1"/>
      <c r="BB218" s="1"/>
      <c r="BC218"/>
      <c r="BD218"/>
      <c r="BE218"/>
      <c r="BF218"/>
    </row>
    <row r="219" spans="2:58" s="19" customFormat="1" ht="17.25" customHeight="1">
      <c r="B219" s="56"/>
      <c r="C219" s="22"/>
      <c r="F219" s="23"/>
      <c r="I219" s="23"/>
      <c r="L219" s="23"/>
      <c r="O219" s="23"/>
      <c r="R219" s="23"/>
      <c r="U219" s="23"/>
      <c r="X219" s="23"/>
      <c r="AA219" s="23"/>
      <c r="AD219" s="23"/>
      <c r="AG219" s="23"/>
      <c r="AJ219" s="23"/>
      <c r="AM219" s="23"/>
      <c r="AN219"/>
      <c r="AO219" s="1"/>
      <c r="AP219" s="1"/>
      <c r="AQ219" s="1"/>
      <c r="AR219" s="1"/>
      <c r="AS219" s="1"/>
      <c r="AT219" s="1"/>
      <c r="AU219" s="1"/>
      <c r="AV219" s="1"/>
      <c r="AW219" s="1"/>
      <c r="AX219" s="1"/>
      <c r="AY219" s="1"/>
      <c r="AZ219" s="1"/>
      <c r="BA219" s="1"/>
      <c r="BB219" s="1"/>
      <c r="BC219"/>
      <c r="BD219"/>
      <c r="BE219"/>
      <c r="BF219"/>
    </row>
    <row r="220" spans="2:58" s="19" customFormat="1" ht="17.25" customHeight="1">
      <c r="B220" s="56"/>
      <c r="C220" s="22"/>
      <c r="F220" s="23"/>
      <c r="I220" s="23"/>
      <c r="L220" s="23"/>
      <c r="O220" s="23"/>
      <c r="R220" s="23"/>
      <c r="U220" s="23"/>
      <c r="X220" s="23"/>
      <c r="AA220" s="23"/>
      <c r="AD220" s="23"/>
      <c r="AG220" s="23"/>
      <c r="AJ220" s="23"/>
      <c r="AM220" s="23"/>
      <c r="AN220"/>
      <c r="AO220" s="1"/>
      <c r="AP220" s="1"/>
      <c r="AQ220" s="1"/>
      <c r="AR220" s="1"/>
      <c r="AS220" s="1"/>
      <c r="AT220" s="1"/>
      <c r="AU220" s="1"/>
      <c r="AV220" s="1"/>
      <c r="AW220" s="1"/>
      <c r="AX220" s="1"/>
      <c r="AY220" s="1"/>
      <c r="AZ220" s="1"/>
      <c r="BA220" s="1"/>
      <c r="BB220" s="1"/>
      <c r="BC220"/>
      <c r="BD220"/>
      <c r="BE220"/>
      <c r="BF220"/>
    </row>
    <row r="221" spans="2:58" s="19" customFormat="1" ht="17.25" customHeight="1">
      <c r="B221" s="56"/>
      <c r="C221" s="22"/>
      <c r="F221" s="23"/>
      <c r="I221" s="23"/>
      <c r="L221" s="23"/>
      <c r="O221" s="23"/>
      <c r="R221" s="23"/>
      <c r="U221" s="23"/>
      <c r="X221" s="23"/>
      <c r="AA221" s="23"/>
      <c r="AD221" s="23"/>
      <c r="AG221" s="23"/>
      <c r="AJ221" s="23"/>
      <c r="AM221" s="23"/>
      <c r="AN221"/>
      <c r="AO221" s="1"/>
      <c r="AP221" s="1"/>
      <c r="AQ221" s="1"/>
      <c r="AR221" s="1"/>
      <c r="AS221" s="1"/>
      <c r="AT221" s="1"/>
      <c r="AU221" s="1"/>
      <c r="AV221" s="1"/>
      <c r="AW221" s="1"/>
      <c r="AX221" s="1"/>
      <c r="AY221" s="1"/>
      <c r="AZ221" s="1"/>
      <c r="BA221" s="1"/>
      <c r="BB221" s="1"/>
      <c r="BC221"/>
      <c r="BD221"/>
      <c r="BE221"/>
      <c r="BF221"/>
    </row>
    <row r="222" spans="2:58" s="19" customFormat="1" ht="17.25" customHeight="1">
      <c r="B222" s="56"/>
      <c r="C222" s="22"/>
      <c r="F222" s="23"/>
      <c r="I222" s="23"/>
      <c r="L222" s="23"/>
      <c r="O222" s="23"/>
      <c r="R222" s="23"/>
      <c r="U222" s="23"/>
      <c r="X222" s="23"/>
      <c r="AA222" s="23"/>
      <c r="AD222" s="23"/>
      <c r="AG222" s="23"/>
      <c r="AJ222" s="23"/>
      <c r="AM222" s="23"/>
      <c r="AN222"/>
      <c r="AO222" s="1"/>
      <c r="AP222" s="1"/>
      <c r="AQ222" s="1"/>
      <c r="AR222" s="1"/>
      <c r="AS222" s="1"/>
      <c r="AT222" s="1"/>
      <c r="AU222" s="1"/>
      <c r="AV222" s="1"/>
      <c r="AW222" s="1"/>
      <c r="AX222" s="1"/>
      <c r="AY222" s="1"/>
      <c r="AZ222" s="1"/>
      <c r="BA222" s="1"/>
      <c r="BB222" s="1"/>
      <c r="BC222"/>
      <c r="BD222"/>
      <c r="BE222"/>
      <c r="BF222"/>
    </row>
    <row r="223" spans="2:58" s="19" customFormat="1" ht="17.25" customHeight="1">
      <c r="B223" s="56"/>
      <c r="C223" s="22"/>
      <c r="F223" s="23"/>
      <c r="I223" s="23"/>
      <c r="L223" s="23"/>
      <c r="O223" s="23"/>
      <c r="R223" s="23"/>
      <c r="U223" s="23"/>
      <c r="X223" s="23"/>
      <c r="AA223" s="23"/>
      <c r="AD223" s="23"/>
      <c r="AG223" s="23"/>
      <c r="AJ223" s="23"/>
      <c r="AM223" s="23"/>
      <c r="AN223"/>
      <c r="AO223" s="1"/>
      <c r="AP223" s="1"/>
      <c r="AQ223" s="1"/>
      <c r="AR223" s="1"/>
      <c r="AS223" s="1"/>
      <c r="AT223" s="1"/>
      <c r="AU223" s="1"/>
      <c r="AV223" s="1"/>
      <c r="AW223" s="1"/>
      <c r="AX223" s="1"/>
      <c r="AY223" s="1"/>
      <c r="AZ223" s="1"/>
      <c r="BA223" s="1"/>
      <c r="BB223" s="1"/>
      <c r="BC223"/>
      <c r="BD223"/>
      <c r="BE223"/>
      <c r="BF223"/>
    </row>
    <row r="224" spans="2:58" s="19" customFormat="1" ht="17.25" customHeight="1">
      <c r="B224" s="56"/>
      <c r="C224" s="22"/>
      <c r="F224" s="23"/>
      <c r="I224" s="23"/>
      <c r="L224" s="23"/>
      <c r="O224" s="23"/>
      <c r="R224" s="23"/>
      <c r="U224" s="23"/>
      <c r="X224" s="23"/>
      <c r="AA224" s="23"/>
      <c r="AD224" s="23"/>
      <c r="AG224" s="23"/>
      <c r="AJ224" s="23"/>
      <c r="AM224" s="23"/>
      <c r="AN224"/>
      <c r="AO224" s="1"/>
      <c r="AP224" s="1"/>
      <c r="AQ224" s="1"/>
      <c r="AR224" s="1"/>
      <c r="AS224" s="1"/>
      <c r="AT224" s="1"/>
      <c r="AU224" s="1"/>
      <c r="AV224" s="1"/>
      <c r="AW224" s="1"/>
      <c r="AX224" s="1"/>
      <c r="AY224" s="1"/>
      <c r="AZ224" s="1"/>
      <c r="BA224" s="1"/>
      <c r="BB224" s="1"/>
      <c r="BC224"/>
      <c r="BD224"/>
      <c r="BE224"/>
      <c r="BF224"/>
    </row>
    <row r="225" spans="2:58" s="19" customFormat="1" ht="17.25" customHeight="1">
      <c r="B225" s="56"/>
      <c r="C225" s="22"/>
      <c r="F225" s="23"/>
      <c r="I225" s="23"/>
      <c r="L225" s="23"/>
      <c r="O225" s="23"/>
      <c r="R225" s="23"/>
      <c r="U225" s="23"/>
      <c r="X225" s="23"/>
      <c r="AA225" s="23"/>
      <c r="AD225" s="23"/>
      <c r="AG225" s="23"/>
      <c r="AJ225" s="23"/>
      <c r="AM225" s="23"/>
      <c r="AN225"/>
      <c r="AO225" s="1"/>
      <c r="AP225" s="1"/>
      <c r="AQ225" s="1"/>
      <c r="AR225" s="1"/>
      <c r="AS225" s="1"/>
      <c r="AT225" s="1"/>
      <c r="AU225" s="1"/>
      <c r="AV225" s="1"/>
      <c r="AW225" s="1"/>
      <c r="AX225" s="1"/>
      <c r="AY225" s="1"/>
      <c r="AZ225" s="1"/>
      <c r="BA225" s="1"/>
      <c r="BB225" s="1"/>
      <c r="BC225"/>
      <c r="BD225"/>
      <c r="BE225"/>
      <c r="BF225"/>
    </row>
    <row r="226" spans="2:58" s="19" customFormat="1" ht="17.25" customHeight="1">
      <c r="B226" s="56"/>
      <c r="C226" s="22"/>
      <c r="F226" s="23"/>
      <c r="I226" s="23"/>
      <c r="L226" s="23"/>
      <c r="O226" s="23"/>
      <c r="R226" s="23"/>
      <c r="U226" s="23"/>
      <c r="X226" s="23"/>
      <c r="AA226" s="23"/>
      <c r="AD226" s="23"/>
      <c r="AG226" s="23"/>
      <c r="AJ226" s="23"/>
      <c r="AM226" s="23"/>
      <c r="AN226"/>
      <c r="AO226" s="1"/>
      <c r="AP226" s="1"/>
      <c r="AQ226" s="1"/>
      <c r="AR226" s="1"/>
      <c r="AS226" s="1"/>
      <c r="AT226" s="1"/>
      <c r="AU226" s="1"/>
      <c r="AV226" s="1"/>
      <c r="AW226" s="1"/>
      <c r="AX226" s="1"/>
      <c r="AY226" s="1"/>
      <c r="AZ226" s="1"/>
      <c r="BA226" s="1"/>
      <c r="BB226" s="1"/>
      <c r="BC226"/>
      <c r="BD226"/>
      <c r="BE226"/>
      <c r="BF226"/>
    </row>
    <row r="227" spans="2:58" s="19" customFormat="1" ht="17.25" customHeight="1">
      <c r="B227" s="56"/>
      <c r="C227" s="22"/>
      <c r="F227" s="23"/>
      <c r="I227" s="23"/>
      <c r="L227" s="23"/>
      <c r="O227" s="23"/>
      <c r="R227" s="23"/>
      <c r="U227" s="23"/>
      <c r="X227" s="23"/>
      <c r="AA227" s="23"/>
      <c r="AD227" s="23"/>
      <c r="AG227" s="23"/>
      <c r="AJ227" s="23"/>
      <c r="AM227" s="23"/>
      <c r="AN227"/>
      <c r="AO227" s="1"/>
      <c r="AP227" s="1"/>
      <c r="AQ227" s="1"/>
      <c r="AR227" s="1"/>
      <c r="AS227" s="1"/>
      <c r="AT227" s="1"/>
      <c r="AU227" s="1"/>
      <c r="AV227" s="1"/>
      <c r="AW227" s="1"/>
      <c r="AX227" s="1"/>
      <c r="AY227" s="1"/>
      <c r="AZ227" s="1"/>
      <c r="BA227" s="1"/>
      <c r="BB227" s="1"/>
      <c r="BC227"/>
      <c r="BD227"/>
      <c r="BE227"/>
      <c r="BF227"/>
    </row>
    <row r="228" spans="2:58" s="19" customFormat="1" ht="17.25" customHeight="1">
      <c r="B228" s="56"/>
      <c r="C228" s="22"/>
      <c r="F228" s="23"/>
      <c r="I228" s="23"/>
      <c r="L228" s="23"/>
      <c r="O228" s="23"/>
      <c r="R228" s="23"/>
      <c r="U228" s="23"/>
      <c r="X228" s="23"/>
      <c r="AA228" s="23"/>
      <c r="AD228" s="23"/>
      <c r="AG228" s="23"/>
      <c r="AJ228" s="23"/>
      <c r="AM228" s="23"/>
      <c r="AN228"/>
      <c r="AO228" s="1"/>
      <c r="AP228" s="1"/>
      <c r="AQ228" s="1"/>
      <c r="AR228" s="1"/>
      <c r="AS228" s="1"/>
      <c r="AT228" s="1"/>
      <c r="AU228" s="1"/>
      <c r="AV228" s="1"/>
      <c r="AW228" s="1"/>
      <c r="AX228" s="1"/>
      <c r="AY228" s="1"/>
      <c r="AZ228" s="1"/>
      <c r="BA228" s="1"/>
      <c r="BB228" s="1"/>
      <c r="BC228"/>
      <c r="BD228"/>
      <c r="BE228"/>
      <c r="BF228"/>
    </row>
    <row r="229" spans="2:58" s="19" customFormat="1" ht="17.25" customHeight="1">
      <c r="B229" s="56"/>
      <c r="C229" s="22"/>
      <c r="F229" s="23"/>
      <c r="I229" s="23"/>
      <c r="L229" s="23"/>
      <c r="O229" s="23"/>
      <c r="R229" s="23"/>
      <c r="U229" s="23"/>
      <c r="X229" s="23"/>
      <c r="AA229" s="23"/>
      <c r="AD229" s="23"/>
      <c r="AG229" s="23"/>
      <c r="AJ229" s="23"/>
      <c r="AM229" s="23"/>
      <c r="AN229"/>
      <c r="AO229" s="1"/>
      <c r="AP229" s="1"/>
      <c r="AQ229" s="1"/>
      <c r="AR229" s="1"/>
      <c r="AS229" s="1"/>
      <c r="AT229" s="1"/>
      <c r="AU229" s="1"/>
      <c r="AV229" s="1"/>
      <c r="AW229" s="1"/>
      <c r="AX229" s="1"/>
      <c r="AY229" s="1"/>
      <c r="AZ229" s="1"/>
      <c r="BA229" s="1"/>
      <c r="BB229" s="1"/>
      <c r="BC229"/>
      <c r="BD229"/>
      <c r="BE229"/>
      <c r="BF229"/>
    </row>
    <row r="230" spans="2:58" s="19" customFormat="1" ht="17.25" customHeight="1">
      <c r="B230" s="56"/>
      <c r="C230" s="22"/>
      <c r="F230" s="23"/>
      <c r="I230" s="23"/>
      <c r="L230" s="23"/>
      <c r="O230" s="23"/>
      <c r="R230" s="23"/>
      <c r="U230" s="23"/>
      <c r="X230" s="23"/>
      <c r="AA230" s="23"/>
      <c r="AD230" s="23"/>
      <c r="AG230" s="23"/>
      <c r="AJ230" s="23"/>
      <c r="AM230" s="23"/>
      <c r="AN230"/>
      <c r="AO230" s="1"/>
      <c r="AP230" s="1"/>
      <c r="AQ230" s="1"/>
      <c r="AR230" s="1"/>
      <c r="AS230" s="1"/>
      <c r="AT230" s="1"/>
      <c r="AU230" s="1"/>
      <c r="AV230" s="1"/>
      <c r="AW230" s="1"/>
      <c r="AX230" s="1"/>
      <c r="AY230" s="1"/>
      <c r="AZ230" s="1"/>
      <c r="BA230" s="1"/>
      <c r="BB230" s="1"/>
      <c r="BC230"/>
      <c r="BD230"/>
      <c r="BE230"/>
      <c r="BF230"/>
    </row>
    <row r="231" spans="2:58" s="19" customFormat="1" ht="17.25" customHeight="1">
      <c r="B231" s="56"/>
      <c r="C231" s="22"/>
      <c r="F231" s="23"/>
      <c r="I231" s="23"/>
      <c r="L231" s="23"/>
      <c r="O231" s="23"/>
      <c r="R231" s="23"/>
      <c r="U231" s="23"/>
      <c r="X231" s="23"/>
      <c r="AA231" s="23"/>
      <c r="AD231" s="23"/>
      <c r="AG231" s="23"/>
      <c r="AJ231" s="23"/>
      <c r="AM231" s="23"/>
      <c r="AN231"/>
      <c r="AO231" s="1"/>
      <c r="AP231" s="1"/>
      <c r="AQ231" s="1"/>
      <c r="AR231" s="1"/>
      <c r="AS231" s="1"/>
      <c r="AT231" s="1"/>
      <c r="AU231" s="1"/>
      <c r="AV231" s="1"/>
      <c r="AW231" s="1"/>
      <c r="AX231" s="1"/>
      <c r="AY231" s="1"/>
      <c r="AZ231" s="1"/>
      <c r="BA231" s="1"/>
      <c r="BB231" s="1"/>
      <c r="BC231"/>
      <c r="BD231"/>
      <c r="BE231"/>
      <c r="BF231"/>
    </row>
    <row r="232" spans="2:58" s="19" customFormat="1" ht="17.25" customHeight="1">
      <c r="B232" s="56"/>
      <c r="C232" s="22"/>
      <c r="F232" s="23"/>
      <c r="I232" s="23"/>
      <c r="L232" s="23"/>
      <c r="O232" s="23"/>
      <c r="R232" s="23"/>
      <c r="U232" s="23"/>
      <c r="X232" s="23"/>
      <c r="AA232" s="23"/>
      <c r="AD232" s="23"/>
      <c r="AG232" s="23"/>
      <c r="AJ232" s="23"/>
      <c r="AM232" s="23"/>
      <c r="AN232"/>
      <c r="AO232" s="1"/>
      <c r="AP232" s="1"/>
      <c r="AQ232" s="1"/>
      <c r="AR232" s="1"/>
      <c r="AS232" s="1"/>
      <c r="AT232" s="1"/>
      <c r="AU232" s="1"/>
      <c r="AV232" s="1"/>
      <c r="AW232" s="1"/>
      <c r="AX232" s="1"/>
      <c r="AY232" s="1"/>
      <c r="AZ232" s="1"/>
      <c r="BA232" s="1"/>
      <c r="BB232" s="1"/>
      <c r="BC232"/>
      <c r="BD232"/>
      <c r="BE232"/>
      <c r="BF232"/>
    </row>
    <row r="233" spans="2:58" s="19" customFormat="1" ht="17.25" customHeight="1">
      <c r="B233" s="56"/>
      <c r="C233" s="22"/>
      <c r="F233" s="23"/>
      <c r="I233" s="23"/>
      <c r="L233" s="23"/>
      <c r="O233" s="23"/>
      <c r="R233" s="23"/>
      <c r="U233" s="23"/>
      <c r="X233" s="23"/>
      <c r="AA233" s="23"/>
      <c r="AD233" s="23"/>
      <c r="AG233" s="23"/>
      <c r="AJ233" s="23"/>
      <c r="AM233" s="23"/>
      <c r="AN233"/>
      <c r="AO233" s="1"/>
      <c r="AP233" s="1"/>
      <c r="AQ233" s="1"/>
      <c r="AR233" s="1"/>
      <c r="AS233" s="1"/>
      <c r="AT233" s="1"/>
      <c r="AU233" s="1"/>
      <c r="AV233" s="1"/>
      <c r="AW233" s="1"/>
      <c r="AX233" s="1"/>
      <c r="AY233" s="1"/>
      <c r="AZ233" s="1"/>
      <c r="BA233" s="1"/>
      <c r="BB233" s="1"/>
      <c r="BC233"/>
      <c r="BD233"/>
      <c r="BE233"/>
      <c r="BF233"/>
    </row>
    <row r="234" spans="2:58" s="19" customFormat="1" ht="17.25" customHeight="1">
      <c r="B234" s="56"/>
      <c r="C234" s="22"/>
      <c r="F234" s="23"/>
      <c r="I234" s="23"/>
      <c r="L234" s="23"/>
      <c r="O234" s="23"/>
      <c r="R234" s="23"/>
      <c r="U234" s="23"/>
      <c r="X234" s="23"/>
      <c r="AA234" s="23"/>
      <c r="AD234" s="23"/>
      <c r="AG234" s="23"/>
      <c r="AJ234" s="23"/>
      <c r="AM234" s="23"/>
      <c r="AN234"/>
      <c r="AO234" s="1"/>
      <c r="AP234" s="1"/>
      <c r="AQ234" s="1"/>
      <c r="AR234" s="1"/>
      <c r="AS234" s="1"/>
      <c r="AT234" s="1"/>
      <c r="AU234" s="1"/>
      <c r="AV234" s="1"/>
      <c r="AW234" s="1"/>
      <c r="AX234" s="1"/>
      <c r="AY234" s="1"/>
      <c r="AZ234" s="1"/>
      <c r="BA234" s="1"/>
      <c r="BB234" s="1"/>
      <c r="BC234"/>
      <c r="BD234"/>
      <c r="BE234"/>
      <c r="BF234"/>
    </row>
    <row r="235" spans="2:58" s="19" customFormat="1" ht="17.25" customHeight="1">
      <c r="B235" s="56"/>
      <c r="C235" s="22"/>
      <c r="F235" s="23"/>
      <c r="I235" s="23"/>
      <c r="L235" s="23"/>
      <c r="O235" s="23"/>
      <c r="R235" s="23"/>
      <c r="U235" s="23"/>
      <c r="X235" s="23"/>
      <c r="AA235" s="23"/>
      <c r="AD235" s="23"/>
      <c r="AG235" s="23"/>
      <c r="AJ235" s="23"/>
      <c r="AM235" s="23"/>
      <c r="AN235"/>
      <c r="AO235" s="1"/>
      <c r="AP235" s="1"/>
      <c r="AQ235" s="1"/>
      <c r="AR235" s="1"/>
      <c r="AS235" s="1"/>
      <c r="AT235" s="1"/>
      <c r="AU235" s="1"/>
      <c r="AV235" s="1"/>
      <c r="AW235" s="1"/>
      <c r="AX235" s="1"/>
      <c r="AY235" s="1"/>
      <c r="AZ235" s="1"/>
      <c r="BA235" s="1"/>
      <c r="BB235" s="1"/>
      <c r="BC235"/>
      <c r="BD235"/>
      <c r="BE235"/>
      <c r="BF235"/>
    </row>
    <row r="236" spans="2:58" s="19" customFormat="1" ht="17.25" customHeight="1">
      <c r="B236" s="56"/>
      <c r="C236" s="22"/>
      <c r="F236" s="23"/>
      <c r="I236" s="23"/>
      <c r="L236" s="23"/>
      <c r="O236" s="23"/>
      <c r="R236" s="23"/>
      <c r="U236" s="23"/>
      <c r="X236" s="23"/>
      <c r="AA236" s="23"/>
      <c r="AD236" s="23"/>
      <c r="AG236" s="23"/>
      <c r="AJ236" s="23"/>
      <c r="AM236" s="23"/>
      <c r="AN236"/>
      <c r="AO236" s="1"/>
      <c r="AP236" s="1"/>
      <c r="AQ236" s="1"/>
      <c r="AR236" s="1"/>
      <c r="AS236" s="1"/>
      <c r="AT236" s="1"/>
      <c r="AU236" s="1"/>
      <c r="AV236" s="1"/>
      <c r="AW236" s="1"/>
      <c r="AX236" s="1"/>
      <c r="AY236" s="1"/>
      <c r="AZ236" s="1"/>
      <c r="BA236" s="1"/>
      <c r="BB236" s="1"/>
      <c r="BC236"/>
      <c r="BD236"/>
      <c r="BE236"/>
      <c r="BF236"/>
    </row>
    <row r="237" spans="2:58" s="19" customFormat="1" ht="17.25" customHeight="1">
      <c r="B237" s="56"/>
      <c r="C237" s="22"/>
      <c r="F237" s="23"/>
      <c r="I237" s="23"/>
      <c r="L237" s="23"/>
      <c r="O237" s="23"/>
      <c r="R237" s="23"/>
      <c r="U237" s="23"/>
      <c r="X237" s="23"/>
      <c r="AA237" s="23"/>
      <c r="AD237" s="23"/>
      <c r="AG237" s="23"/>
      <c r="AJ237" s="23"/>
      <c r="AM237" s="23"/>
      <c r="AN237"/>
      <c r="AO237" s="1"/>
      <c r="AP237" s="1"/>
      <c r="AQ237" s="1"/>
      <c r="AR237" s="1"/>
      <c r="AS237" s="1"/>
      <c r="AT237" s="1"/>
      <c r="AU237" s="1"/>
      <c r="AV237" s="1"/>
      <c r="AW237" s="1"/>
      <c r="AX237" s="1"/>
      <c r="AY237" s="1"/>
      <c r="AZ237" s="1"/>
      <c r="BA237" s="1"/>
      <c r="BB237" s="1"/>
      <c r="BC237"/>
      <c r="BD237"/>
      <c r="BE237"/>
      <c r="BF237"/>
    </row>
    <row r="238" spans="2:58" s="19" customFormat="1" ht="17.25" customHeight="1">
      <c r="B238" s="56"/>
      <c r="C238" s="22"/>
      <c r="F238" s="23"/>
      <c r="I238" s="23"/>
      <c r="L238" s="23"/>
      <c r="O238" s="23"/>
      <c r="R238" s="23"/>
      <c r="U238" s="23"/>
      <c r="X238" s="23"/>
      <c r="AA238" s="23"/>
      <c r="AD238" s="23"/>
      <c r="AG238" s="23"/>
      <c r="AJ238" s="23"/>
      <c r="AM238" s="23"/>
      <c r="AN238"/>
      <c r="AO238" s="1"/>
      <c r="AP238" s="1"/>
      <c r="AQ238" s="1"/>
      <c r="AR238" s="1"/>
      <c r="AS238" s="1"/>
      <c r="AT238" s="1"/>
      <c r="AU238" s="1"/>
      <c r="AV238" s="1"/>
      <c r="AW238" s="1"/>
      <c r="AX238" s="1"/>
      <c r="AY238" s="1"/>
      <c r="AZ238" s="1"/>
      <c r="BA238" s="1"/>
      <c r="BB238" s="1"/>
      <c r="BC238"/>
      <c r="BD238"/>
      <c r="BE238"/>
      <c r="BF238"/>
    </row>
    <row r="239" spans="2:58" s="19" customFormat="1" ht="17.25" customHeight="1">
      <c r="B239" s="56"/>
      <c r="C239" s="22"/>
      <c r="F239" s="23"/>
      <c r="I239" s="23"/>
      <c r="L239" s="23"/>
      <c r="O239" s="23"/>
      <c r="R239" s="23"/>
      <c r="U239" s="23"/>
      <c r="X239" s="23"/>
      <c r="AA239" s="23"/>
      <c r="AD239" s="23"/>
      <c r="AG239" s="23"/>
      <c r="AJ239" s="23"/>
      <c r="AM239" s="23"/>
      <c r="AN239"/>
      <c r="AO239" s="1"/>
      <c r="AP239" s="1"/>
      <c r="AQ239" s="1"/>
      <c r="AR239" s="1"/>
      <c r="AS239" s="1"/>
      <c r="AT239" s="1"/>
      <c r="AU239" s="1"/>
      <c r="AV239" s="1"/>
      <c r="AW239" s="1"/>
      <c r="AX239" s="1"/>
      <c r="AY239" s="1"/>
      <c r="AZ239" s="1"/>
      <c r="BA239" s="1"/>
      <c r="BB239" s="1"/>
      <c r="BC239"/>
      <c r="BD239"/>
      <c r="BE239"/>
      <c r="BF239"/>
    </row>
    <row r="240" spans="2:58" s="19" customFormat="1" ht="17.25" customHeight="1">
      <c r="B240" s="56"/>
      <c r="C240" s="22"/>
      <c r="F240" s="23"/>
      <c r="I240" s="23"/>
      <c r="L240" s="23"/>
      <c r="O240" s="23"/>
      <c r="R240" s="23"/>
      <c r="U240" s="23"/>
      <c r="X240" s="23"/>
      <c r="AA240" s="23"/>
      <c r="AD240" s="23"/>
      <c r="AG240" s="23"/>
      <c r="AJ240" s="23"/>
      <c r="AM240" s="23"/>
      <c r="AN240"/>
      <c r="AO240" s="1"/>
      <c r="AP240" s="1"/>
      <c r="AQ240" s="1"/>
      <c r="AR240" s="1"/>
      <c r="AS240" s="1"/>
      <c r="AT240" s="1"/>
      <c r="AU240" s="1"/>
      <c r="AV240" s="1"/>
      <c r="AW240" s="1"/>
      <c r="AX240" s="1"/>
      <c r="AY240" s="1"/>
      <c r="AZ240" s="1"/>
      <c r="BA240" s="1"/>
      <c r="BB240" s="1"/>
      <c r="BC240"/>
      <c r="BD240"/>
      <c r="BE240"/>
      <c r="BF240"/>
    </row>
    <row r="241" spans="2:58" s="19" customFormat="1" ht="17.25" customHeight="1">
      <c r="B241" s="56"/>
      <c r="C241" s="22"/>
      <c r="F241" s="23"/>
      <c r="I241" s="23"/>
      <c r="L241" s="23"/>
      <c r="O241" s="23"/>
      <c r="R241" s="23"/>
      <c r="U241" s="23"/>
      <c r="X241" s="23"/>
      <c r="AA241" s="23"/>
      <c r="AD241" s="23"/>
      <c r="AG241" s="23"/>
      <c r="AJ241" s="23"/>
      <c r="AM241" s="23"/>
      <c r="AN241"/>
      <c r="AO241" s="1"/>
      <c r="AP241" s="1"/>
      <c r="AQ241" s="1"/>
      <c r="AR241" s="1"/>
      <c r="AS241" s="1"/>
      <c r="AT241" s="1"/>
      <c r="AU241" s="1"/>
      <c r="AV241" s="1"/>
      <c r="AW241" s="1"/>
      <c r="AX241" s="1"/>
      <c r="AY241" s="1"/>
      <c r="AZ241" s="1"/>
      <c r="BA241" s="1"/>
      <c r="BB241" s="1"/>
      <c r="BC241"/>
      <c r="BD241"/>
      <c r="BE241"/>
      <c r="BF241"/>
    </row>
    <row r="242" spans="2:58" s="19" customFormat="1" ht="17.25" customHeight="1">
      <c r="B242" s="56"/>
      <c r="C242" s="22"/>
      <c r="F242" s="23"/>
      <c r="I242" s="23"/>
      <c r="L242" s="23"/>
      <c r="O242" s="23"/>
      <c r="R242" s="23"/>
      <c r="U242" s="23"/>
      <c r="X242" s="23"/>
      <c r="AA242" s="23"/>
      <c r="AD242" s="23"/>
      <c r="AG242" s="23"/>
      <c r="AJ242" s="23"/>
      <c r="AM242" s="23"/>
      <c r="AN242"/>
      <c r="AO242" s="1"/>
      <c r="AP242" s="1"/>
      <c r="AQ242" s="1"/>
      <c r="AR242" s="1"/>
      <c r="AS242" s="1"/>
      <c r="AT242" s="1"/>
      <c r="AU242" s="1"/>
      <c r="AV242" s="1"/>
      <c r="AW242" s="1"/>
      <c r="AX242" s="1"/>
      <c r="AY242" s="1"/>
      <c r="AZ242" s="1"/>
      <c r="BA242" s="1"/>
      <c r="BB242" s="1"/>
      <c r="BC242"/>
      <c r="BD242"/>
      <c r="BE242"/>
      <c r="BF242"/>
    </row>
    <row r="243" spans="2:58" s="19" customFormat="1" ht="17.25" customHeight="1">
      <c r="B243" s="56"/>
      <c r="C243" s="22"/>
      <c r="F243" s="23"/>
      <c r="I243" s="23"/>
      <c r="L243" s="23"/>
      <c r="O243" s="23"/>
      <c r="R243" s="23"/>
      <c r="U243" s="23"/>
      <c r="X243" s="23"/>
      <c r="AA243" s="23"/>
      <c r="AD243" s="23"/>
      <c r="AG243" s="23"/>
      <c r="AJ243" s="23"/>
      <c r="AM243" s="23"/>
      <c r="AN243"/>
      <c r="AO243" s="1"/>
      <c r="AP243" s="1"/>
      <c r="AQ243" s="1"/>
      <c r="AR243" s="1"/>
      <c r="AS243" s="1"/>
      <c r="AT243" s="1"/>
      <c r="AU243" s="1"/>
      <c r="AV243" s="1"/>
      <c r="AW243" s="1"/>
      <c r="AX243" s="1"/>
      <c r="AY243" s="1"/>
      <c r="AZ243" s="1"/>
      <c r="BA243" s="1"/>
      <c r="BB243" s="1"/>
      <c r="BC243"/>
      <c r="BD243"/>
      <c r="BE243"/>
      <c r="BF243"/>
    </row>
    <row r="244" spans="2:58" s="19" customFormat="1" ht="17.25" customHeight="1">
      <c r="B244" s="56"/>
      <c r="C244" s="22"/>
      <c r="F244" s="23"/>
      <c r="I244" s="23"/>
      <c r="L244" s="23"/>
      <c r="O244" s="23"/>
      <c r="R244" s="23"/>
      <c r="U244" s="23"/>
      <c r="X244" s="23"/>
      <c r="AA244" s="23"/>
      <c r="AD244" s="23"/>
      <c r="AG244" s="23"/>
      <c r="AJ244" s="23"/>
      <c r="AM244" s="23"/>
      <c r="AN244"/>
      <c r="AO244" s="1"/>
      <c r="AP244" s="1"/>
      <c r="AQ244" s="1"/>
      <c r="AR244" s="1"/>
      <c r="AS244" s="1"/>
      <c r="AT244" s="1"/>
      <c r="AU244" s="1"/>
      <c r="AV244" s="1"/>
      <c r="AW244" s="1"/>
      <c r="AX244" s="1"/>
      <c r="AY244" s="1"/>
      <c r="AZ244" s="1"/>
      <c r="BA244" s="1"/>
      <c r="BB244" s="1"/>
      <c r="BC244"/>
      <c r="BD244"/>
      <c r="BE244"/>
      <c r="BF244"/>
    </row>
    <row r="245" spans="2:58" s="19" customFormat="1" ht="17.25" customHeight="1">
      <c r="B245" s="56"/>
      <c r="C245" s="22"/>
      <c r="F245" s="23"/>
      <c r="I245" s="23"/>
      <c r="L245" s="23"/>
      <c r="O245" s="23"/>
      <c r="R245" s="23"/>
      <c r="U245" s="23"/>
      <c r="X245" s="23"/>
      <c r="AA245" s="23"/>
      <c r="AD245" s="23"/>
      <c r="AG245" s="23"/>
      <c r="AJ245" s="23"/>
      <c r="AM245" s="23"/>
      <c r="AN245"/>
      <c r="AO245" s="1"/>
      <c r="AP245" s="1"/>
      <c r="AQ245" s="1"/>
      <c r="AR245" s="1"/>
      <c r="AS245" s="1"/>
      <c r="AT245" s="1"/>
      <c r="AU245" s="1"/>
      <c r="AV245" s="1"/>
      <c r="AW245" s="1"/>
      <c r="AX245" s="1"/>
      <c r="AY245" s="1"/>
      <c r="AZ245" s="1"/>
      <c r="BA245" s="1"/>
      <c r="BB245" s="1"/>
      <c r="BC245"/>
      <c r="BD245"/>
      <c r="BE245"/>
      <c r="BF245"/>
    </row>
    <row r="246" spans="2:58" s="19" customFormat="1" ht="17.25" customHeight="1">
      <c r="B246" s="56"/>
      <c r="C246" s="22"/>
      <c r="F246" s="23"/>
      <c r="I246" s="23"/>
      <c r="L246" s="23"/>
      <c r="O246" s="23"/>
      <c r="R246" s="23"/>
      <c r="U246" s="23"/>
      <c r="X246" s="23"/>
      <c r="AA246" s="23"/>
      <c r="AD246" s="23"/>
      <c r="AG246" s="23"/>
      <c r="AJ246" s="23"/>
      <c r="AM246" s="23"/>
      <c r="AN246"/>
      <c r="AO246" s="1"/>
      <c r="AP246" s="1"/>
      <c r="AQ246" s="1"/>
      <c r="AR246" s="1"/>
      <c r="AS246" s="1"/>
      <c r="AT246" s="1"/>
      <c r="AU246" s="1"/>
      <c r="AV246" s="1"/>
      <c r="AW246" s="1"/>
      <c r="AX246" s="1"/>
      <c r="AY246" s="1"/>
      <c r="AZ246" s="1"/>
      <c r="BA246" s="1"/>
      <c r="BB246" s="1"/>
      <c r="BC246"/>
      <c r="BD246"/>
      <c r="BE246"/>
      <c r="BF246"/>
    </row>
    <row r="247" spans="2:58" s="19" customFormat="1" ht="17.25" customHeight="1">
      <c r="B247" s="56"/>
      <c r="C247" s="22"/>
      <c r="F247" s="23"/>
      <c r="I247" s="23"/>
      <c r="L247" s="23"/>
      <c r="O247" s="23"/>
      <c r="R247" s="23"/>
      <c r="U247" s="23"/>
      <c r="X247" s="23"/>
      <c r="AA247" s="23"/>
      <c r="AD247" s="23"/>
      <c r="AG247" s="23"/>
      <c r="AJ247" s="23"/>
      <c r="AM247" s="23"/>
      <c r="AN247"/>
      <c r="AO247" s="1"/>
      <c r="AP247" s="1"/>
      <c r="AQ247" s="1"/>
      <c r="AR247" s="1"/>
      <c r="AS247" s="1"/>
      <c r="AT247" s="1"/>
      <c r="AU247" s="1"/>
      <c r="AV247" s="1"/>
      <c r="AW247" s="1"/>
      <c r="AX247" s="1"/>
      <c r="AY247" s="1"/>
      <c r="AZ247" s="1"/>
      <c r="BA247" s="1"/>
      <c r="BB247" s="1"/>
      <c r="BC247"/>
      <c r="BD247"/>
      <c r="BE247"/>
      <c r="BF247"/>
    </row>
    <row r="248" spans="2:58" s="19" customFormat="1" ht="17.25" customHeight="1">
      <c r="B248" s="56"/>
      <c r="C248" s="22"/>
      <c r="F248" s="23"/>
      <c r="I248" s="23"/>
      <c r="L248" s="23"/>
      <c r="O248" s="23"/>
      <c r="R248" s="23"/>
      <c r="U248" s="23"/>
      <c r="X248" s="23"/>
      <c r="AA248" s="23"/>
      <c r="AD248" s="23"/>
      <c r="AG248" s="23"/>
      <c r="AJ248" s="23"/>
      <c r="AM248" s="23"/>
      <c r="AN248"/>
      <c r="AO248" s="1"/>
      <c r="AP248" s="1"/>
      <c r="AQ248" s="1"/>
      <c r="AR248" s="1"/>
      <c r="AS248" s="1"/>
      <c r="AT248" s="1"/>
      <c r="AU248" s="1"/>
      <c r="AV248" s="1"/>
      <c r="AW248" s="1"/>
      <c r="AX248" s="1"/>
      <c r="AY248" s="1"/>
      <c r="AZ248" s="1"/>
      <c r="BA248" s="1"/>
      <c r="BB248" s="1"/>
      <c r="BC248"/>
      <c r="BD248"/>
      <c r="BE248"/>
      <c r="BF248"/>
    </row>
    <row r="249" spans="2:58" s="19" customFormat="1" ht="17.25" customHeight="1">
      <c r="B249" s="56"/>
      <c r="C249" s="22"/>
      <c r="F249" s="23"/>
      <c r="I249" s="23"/>
      <c r="L249" s="23"/>
      <c r="O249" s="23"/>
      <c r="R249" s="23"/>
      <c r="U249" s="23"/>
      <c r="X249" s="23"/>
      <c r="AA249" s="23"/>
      <c r="AD249" s="23"/>
      <c r="AG249" s="23"/>
      <c r="AJ249" s="23"/>
      <c r="AM249" s="23"/>
      <c r="AN249"/>
      <c r="AO249" s="1"/>
      <c r="AP249" s="1"/>
      <c r="AQ249" s="1"/>
      <c r="AR249" s="1"/>
      <c r="AS249" s="1"/>
      <c r="AT249" s="1"/>
      <c r="AU249" s="1"/>
      <c r="AV249" s="1"/>
      <c r="AW249" s="1"/>
      <c r="AX249" s="1"/>
      <c r="AY249" s="1"/>
      <c r="AZ249" s="1"/>
      <c r="BA249" s="1"/>
      <c r="BB249" s="1"/>
      <c r="BC249"/>
      <c r="BD249"/>
      <c r="BE249"/>
      <c r="BF249"/>
    </row>
    <row r="250" spans="2:58" s="19" customFormat="1" ht="17.25" customHeight="1">
      <c r="B250" s="56"/>
      <c r="C250" s="22"/>
      <c r="F250" s="23"/>
      <c r="I250" s="23"/>
      <c r="L250" s="23"/>
      <c r="O250" s="23"/>
      <c r="R250" s="23"/>
      <c r="U250" s="23"/>
      <c r="X250" s="23"/>
      <c r="AA250" s="23"/>
      <c r="AD250" s="23"/>
      <c r="AG250" s="23"/>
      <c r="AJ250" s="23"/>
      <c r="AM250" s="23"/>
      <c r="AN250"/>
      <c r="AO250" s="1"/>
      <c r="AP250" s="1"/>
      <c r="AQ250" s="1"/>
      <c r="AR250" s="1"/>
      <c r="AS250" s="1"/>
      <c r="AT250" s="1"/>
      <c r="AU250" s="1"/>
      <c r="AV250" s="1"/>
      <c r="AW250" s="1"/>
      <c r="AX250" s="1"/>
      <c r="AY250" s="1"/>
      <c r="AZ250" s="1"/>
      <c r="BA250" s="1"/>
      <c r="BB250" s="1"/>
      <c r="BC250"/>
      <c r="BD250"/>
      <c r="BE250"/>
      <c r="BF250"/>
    </row>
    <row r="251" spans="2:58" s="19" customFormat="1" ht="17.25" customHeight="1">
      <c r="B251" s="56"/>
      <c r="C251" s="22"/>
      <c r="F251" s="23"/>
      <c r="I251" s="23"/>
      <c r="L251" s="23"/>
      <c r="O251" s="23"/>
      <c r="R251" s="23"/>
      <c r="U251" s="23"/>
      <c r="X251" s="23"/>
      <c r="AA251" s="23"/>
      <c r="AD251" s="23"/>
      <c r="AG251" s="23"/>
      <c r="AJ251" s="23"/>
      <c r="AM251" s="23"/>
      <c r="AN251"/>
      <c r="AO251" s="1"/>
      <c r="AP251" s="1"/>
      <c r="AQ251" s="1"/>
      <c r="AR251" s="1"/>
      <c r="AS251" s="1"/>
      <c r="AT251" s="1"/>
      <c r="AU251" s="1"/>
      <c r="AV251" s="1"/>
      <c r="AW251" s="1"/>
      <c r="AX251" s="1"/>
      <c r="AY251" s="1"/>
      <c r="AZ251" s="1"/>
      <c r="BA251" s="1"/>
      <c r="BB251" s="1"/>
      <c r="BC251"/>
      <c r="BD251"/>
      <c r="BE251"/>
      <c r="BF251"/>
    </row>
    <row r="252" spans="2:58" s="19" customFormat="1" ht="17.25" customHeight="1">
      <c r="B252" s="56"/>
      <c r="C252" s="22"/>
      <c r="F252" s="23"/>
      <c r="I252" s="23"/>
      <c r="L252" s="23"/>
      <c r="O252" s="23"/>
      <c r="R252" s="23"/>
      <c r="U252" s="23"/>
      <c r="X252" s="23"/>
      <c r="AA252" s="23"/>
      <c r="AD252" s="23"/>
      <c r="AG252" s="23"/>
      <c r="AJ252" s="23"/>
      <c r="AM252" s="23"/>
      <c r="AN252"/>
      <c r="AO252" s="1"/>
      <c r="AP252" s="1"/>
      <c r="AQ252" s="1"/>
      <c r="AR252" s="1"/>
      <c r="AS252" s="1"/>
      <c r="AT252" s="1"/>
      <c r="AU252" s="1"/>
      <c r="AV252" s="1"/>
      <c r="AW252" s="1"/>
      <c r="AX252" s="1"/>
      <c r="AY252" s="1"/>
      <c r="AZ252" s="1"/>
      <c r="BA252" s="1"/>
      <c r="BB252" s="1"/>
      <c r="BC252"/>
      <c r="BD252"/>
      <c r="BE252"/>
      <c r="BF252"/>
    </row>
    <row r="253" spans="2:58" s="19" customFormat="1" ht="17.25" customHeight="1">
      <c r="B253" s="56"/>
      <c r="C253" s="22"/>
      <c r="F253" s="23"/>
      <c r="I253" s="23"/>
      <c r="L253" s="23"/>
      <c r="O253" s="23"/>
      <c r="R253" s="23"/>
      <c r="U253" s="23"/>
      <c r="X253" s="23"/>
      <c r="AA253" s="23"/>
      <c r="AD253" s="23"/>
      <c r="AG253" s="23"/>
      <c r="AJ253" s="23"/>
      <c r="AM253" s="23"/>
      <c r="AN253"/>
      <c r="AO253" s="1"/>
      <c r="AP253" s="1"/>
      <c r="AQ253" s="1"/>
      <c r="AR253" s="1"/>
      <c r="AS253" s="1"/>
      <c r="AT253" s="1"/>
      <c r="AU253" s="1"/>
      <c r="AV253" s="1"/>
      <c r="AW253" s="1"/>
      <c r="AX253" s="1"/>
      <c r="AY253" s="1"/>
      <c r="AZ253" s="1"/>
      <c r="BA253" s="1"/>
      <c r="BB253" s="1"/>
      <c r="BC253"/>
      <c r="BD253"/>
      <c r="BE253"/>
      <c r="BF253"/>
    </row>
    <row r="254" spans="2:58" s="19" customFormat="1" ht="17.25" customHeight="1">
      <c r="B254" s="56"/>
      <c r="C254" s="22"/>
      <c r="F254" s="23"/>
      <c r="I254" s="23"/>
      <c r="L254" s="23"/>
      <c r="O254" s="23"/>
      <c r="R254" s="23"/>
      <c r="U254" s="23"/>
      <c r="X254" s="23"/>
      <c r="AA254" s="23"/>
      <c r="AD254" s="23"/>
      <c r="AG254" s="23"/>
      <c r="AJ254" s="23"/>
      <c r="AM254" s="23"/>
      <c r="AN254"/>
      <c r="AO254" s="1"/>
      <c r="AP254" s="1"/>
      <c r="AQ254" s="1"/>
      <c r="AR254" s="1"/>
      <c r="AS254" s="1"/>
      <c r="AT254" s="1"/>
      <c r="AU254" s="1"/>
      <c r="AV254" s="1"/>
      <c r="AW254" s="1"/>
      <c r="AX254" s="1"/>
      <c r="AY254" s="1"/>
      <c r="AZ254" s="1"/>
      <c r="BA254" s="1"/>
      <c r="BB254" s="1"/>
      <c r="BC254"/>
      <c r="BD254"/>
      <c r="BE254"/>
      <c r="BF254"/>
    </row>
    <row r="255" spans="2:58" s="19" customFormat="1" ht="17.25" customHeight="1">
      <c r="B255" s="56"/>
      <c r="C255" s="22"/>
      <c r="F255" s="23"/>
      <c r="I255" s="23"/>
      <c r="L255" s="23"/>
      <c r="O255" s="23"/>
      <c r="R255" s="23"/>
      <c r="U255" s="23"/>
      <c r="X255" s="23"/>
      <c r="AA255" s="23"/>
      <c r="AD255" s="23"/>
      <c r="AG255" s="23"/>
      <c r="AJ255" s="23"/>
      <c r="AM255" s="23"/>
      <c r="AN255"/>
      <c r="AO255" s="1"/>
      <c r="AP255" s="1"/>
      <c r="AQ255" s="1"/>
      <c r="AR255" s="1"/>
      <c r="AS255" s="1"/>
      <c r="AT255" s="1"/>
      <c r="AU255" s="1"/>
      <c r="AV255" s="1"/>
      <c r="AW255" s="1"/>
      <c r="AX255" s="1"/>
      <c r="AY255" s="1"/>
      <c r="AZ255" s="1"/>
      <c r="BA255" s="1"/>
      <c r="BB255" s="1"/>
      <c r="BC255"/>
      <c r="BD255"/>
      <c r="BE255"/>
      <c r="BF255"/>
    </row>
    <row r="256" spans="2:58" s="19" customFormat="1" ht="17.25" customHeight="1">
      <c r="B256" s="56"/>
      <c r="C256" s="22"/>
      <c r="F256" s="23"/>
      <c r="I256" s="23"/>
      <c r="L256" s="23"/>
      <c r="O256" s="23"/>
      <c r="R256" s="23"/>
      <c r="U256" s="23"/>
      <c r="X256" s="23"/>
      <c r="AA256" s="23"/>
      <c r="AD256" s="23"/>
      <c r="AG256" s="23"/>
      <c r="AJ256" s="23"/>
      <c r="AM256" s="23"/>
      <c r="AN256"/>
      <c r="AO256" s="1"/>
      <c r="AP256" s="1"/>
      <c r="AQ256" s="1"/>
      <c r="AR256" s="1"/>
      <c r="AS256" s="1"/>
      <c r="AT256" s="1"/>
      <c r="AU256" s="1"/>
      <c r="AV256" s="1"/>
      <c r="AW256" s="1"/>
      <c r="AX256" s="1"/>
      <c r="AY256" s="1"/>
      <c r="AZ256" s="1"/>
      <c r="BA256" s="1"/>
      <c r="BB256" s="1"/>
      <c r="BC256"/>
      <c r="BD256"/>
      <c r="BE256"/>
      <c r="BF256"/>
    </row>
    <row r="257" spans="2:58" s="19" customFormat="1" ht="17.25" customHeight="1">
      <c r="B257" s="56"/>
      <c r="C257" s="22"/>
      <c r="F257" s="23"/>
      <c r="I257" s="23"/>
      <c r="L257" s="23"/>
      <c r="O257" s="23"/>
      <c r="R257" s="23"/>
      <c r="U257" s="23"/>
      <c r="X257" s="23"/>
      <c r="AA257" s="23"/>
      <c r="AD257" s="23"/>
      <c r="AG257" s="23"/>
      <c r="AJ257" s="23"/>
      <c r="AM257" s="23"/>
      <c r="AN257"/>
      <c r="AO257" s="1"/>
      <c r="AP257" s="1"/>
      <c r="AQ257" s="1"/>
      <c r="AR257" s="1"/>
      <c r="AS257" s="1"/>
      <c r="AT257" s="1"/>
      <c r="AU257" s="1"/>
      <c r="AV257" s="1"/>
      <c r="AW257" s="1"/>
      <c r="AX257" s="1"/>
      <c r="AY257" s="1"/>
      <c r="AZ257" s="1"/>
      <c r="BA257" s="1"/>
      <c r="BB257" s="1"/>
      <c r="BC257"/>
      <c r="BD257"/>
      <c r="BE257"/>
      <c r="BF257"/>
    </row>
    <row r="258" spans="2:58" s="19" customFormat="1" ht="17.25" customHeight="1">
      <c r="B258" s="56"/>
      <c r="C258" s="22"/>
      <c r="F258" s="23"/>
      <c r="I258" s="23"/>
      <c r="L258" s="23"/>
      <c r="O258" s="23"/>
      <c r="R258" s="23"/>
      <c r="U258" s="23"/>
      <c r="X258" s="23"/>
      <c r="AA258" s="23"/>
      <c r="AD258" s="23"/>
      <c r="AG258" s="23"/>
      <c r="AJ258" s="23"/>
      <c r="AM258" s="23"/>
      <c r="AN258"/>
      <c r="AO258" s="1"/>
      <c r="AP258" s="1"/>
      <c r="AQ258" s="1"/>
      <c r="AR258" s="1"/>
      <c r="AS258" s="1"/>
      <c r="AT258" s="1"/>
      <c r="AU258" s="1"/>
      <c r="AV258" s="1"/>
      <c r="AW258" s="1"/>
      <c r="AX258" s="1"/>
      <c r="AY258" s="1"/>
      <c r="AZ258" s="1"/>
      <c r="BA258" s="1"/>
      <c r="BB258" s="1"/>
      <c r="BC258"/>
      <c r="BD258"/>
      <c r="BE258"/>
      <c r="BF258"/>
    </row>
    <row r="259" spans="2:58" s="19" customFormat="1" ht="17.25" customHeight="1">
      <c r="B259" s="56"/>
      <c r="C259" s="22"/>
      <c r="F259" s="23"/>
      <c r="I259" s="23"/>
      <c r="L259" s="23"/>
      <c r="O259" s="23"/>
      <c r="R259" s="23"/>
      <c r="U259" s="23"/>
      <c r="X259" s="23"/>
      <c r="AA259" s="23"/>
      <c r="AD259" s="23"/>
      <c r="AG259" s="23"/>
      <c r="AJ259" s="23"/>
      <c r="AM259" s="23"/>
      <c r="AN259"/>
      <c r="AO259" s="1"/>
      <c r="AP259" s="1"/>
      <c r="AQ259" s="1"/>
      <c r="AR259" s="1"/>
      <c r="AS259" s="1"/>
      <c r="AT259" s="1"/>
      <c r="AU259" s="1"/>
      <c r="AV259" s="1"/>
      <c r="AW259" s="1"/>
      <c r="AX259" s="1"/>
      <c r="AY259" s="1"/>
      <c r="AZ259" s="1"/>
      <c r="BA259" s="1"/>
      <c r="BB259" s="1"/>
      <c r="BC259"/>
      <c r="BD259"/>
      <c r="BE259"/>
      <c r="BF259"/>
    </row>
    <row r="260" spans="2:58" s="19" customFormat="1" ht="17.25" customHeight="1">
      <c r="B260" s="56"/>
      <c r="C260" s="22"/>
      <c r="F260" s="23"/>
      <c r="I260" s="23"/>
      <c r="L260" s="23"/>
      <c r="O260" s="23"/>
      <c r="R260" s="23"/>
      <c r="U260" s="23"/>
      <c r="X260" s="23"/>
      <c r="AA260" s="23"/>
      <c r="AD260" s="23"/>
      <c r="AG260" s="23"/>
      <c r="AJ260" s="23"/>
      <c r="AM260" s="23"/>
      <c r="AN260"/>
      <c r="AO260" s="1"/>
      <c r="AP260" s="1"/>
      <c r="AQ260" s="1"/>
      <c r="AR260" s="1"/>
      <c r="AS260" s="1"/>
      <c r="AT260" s="1"/>
      <c r="AU260" s="1"/>
      <c r="AV260" s="1"/>
      <c r="AW260" s="1"/>
      <c r="AX260" s="1"/>
      <c r="AY260" s="1"/>
      <c r="AZ260" s="1"/>
      <c r="BA260" s="1"/>
      <c r="BB260" s="1"/>
      <c r="BC260"/>
      <c r="BD260"/>
      <c r="BE260"/>
      <c r="BF260"/>
    </row>
    <row r="261" spans="2:58" s="19" customFormat="1" ht="17.25" customHeight="1">
      <c r="B261" s="56"/>
      <c r="C261" s="22"/>
      <c r="F261" s="23"/>
      <c r="I261" s="23"/>
      <c r="L261" s="23"/>
      <c r="O261" s="23"/>
      <c r="R261" s="23"/>
      <c r="U261" s="23"/>
      <c r="X261" s="23"/>
      <c r="AA261" s="23"/>
      <c r="AD261" s="23"/>
      <c r="AG261" s="23"/>
      <c r="AJ261" s="23"/>
      <c r="AM261" s="23"/>
      <c r="AN261"/>
      <c r="AO261" s="1"/>
      <c r="AP261" s="1"/>
      <c r="AQ261" s="1"/>
      <c r="AR261" s="1"/>
      <c r="AS261" s="1"/>
      <c r="AT261" s="1"/>
      <c r="AU261" s="1"/>
      <c r="AV261" s="1"/>
      <c r="AW261" s="1"/>
      <c r="AX261" s="1"/>
      <c r="AY261" s="1"/>
      <c r="AZ261" s="1"/>
      <c r="BA261" s="1"/>
      <c r="BB261" s="1"/>
      <c r="BC261"/>
      <c r="BD261"/>
      <c r="BE261"/>
      <c r="BF261"/>
    </row>
    <row r="262" spans="2:58" s="19" customFormat="1" ht="17.25" customHeight="1">
      <c r="B262" s="56"/>
      <c r="C262" s="22"/>
      <c r="F262" s="23"/>
      <c r="I262" s="23"/>
      <c r="L262" s="23"/>
      <c r="O262" s="23"/>
      <c r="R262" s="23"/>
      <c r="U262" s="23"/>
      <c r="X262" s="23"/>
      <c r="AA262" s="23"/>
      <c r="AD262" s="23"/>
      <c r="AG262" s="23"/>
      <c r="AJ262" s="23"/>
      <c r="AM262" s="23"/>
      <c r="AN262"/>
      <c r="AO262" s="1"/>
      <c r="AP262" s="1"/>
      <c r="AQ262" s="1"/>
      <c r="AR262" s="1"/>
      <c r="AS262" s="1"/>
      <c r="AT262" s="1"/>
      <c r="AU262" s="1"/>
      <c r="AV262" s="1"/>
      <c r="AW262" s="1"/>
      <c r="AX262" s="1"/>
      <c r="AY262" s="1"/>
      <c r="AZ262" s="1"/>
      <c r="BA262" s="1"/>
      <c r="BB262" s="1"/>
      <c r="BC262"/>
      <c r="BD262"/>
      <c r="BE262"/>
      <c r="BF262"/>
    </row>
    <row r="263" spans="2:58" s="19" customFormat="1" ht="17.25" customHeight="1">
      <c r="B263" s="56"/>
      <c r="C263" s="22"/>
      <c r="F263" s="23"/>
      <c r="I263" s="23"/>
      <c r="L263" s="23"/>
      <c r="O263" s="23"/>
      <c r="R263" s="23"/>
      <c r="U263" s="23"/>
      <c r="X263" s="23"/>
      <c r="AA263" s="23"/>
      <c r="AD263" s="23"/>
      <c r="AG263" s="23"/>
      <c r="AJ263" s="23"/>
      <c r="AM263" s="23"/>
      <c r="AN263"/>
      <c r="AO263" s="1"/>
      <c r="AP263" s="1"/>
      <c r="AQ263" s="1"/>
      <c r="AR263" s="1"/>
      <c r="AS263" s="1"/>
      <c r="AT263" s="1"/>
      <c r="AU263" s="1"/>
      <c r="AV263" s="1"/>
      <c r="AW263" s="1"/>
      <c r="AX263" s="1"/>
      <c r="AY263" s="1"/>
      <c r="AZ263" s="1"/>
      <c r="BA263" s="1"/>
      <c r="BB263" s="1"/>
      <c r="BC263"/>
      <c r="BD263"/>
      <c r="BE263"/>
      <c r="BF263"/>
    </row>
    <row r="264" spans="2:58" s="19" customFormat="1" ht="17.25" customHeight="1">
      <c r="B264" s="56"/>
      <c r="C264" s="22"/>
      <c r="F264" s="23"/>
      <c r="I264" s="23"/>
      <c r="L264" s="23"/>
      <c r="O264" s="23"/>
      <c r="R264" s="23"/>
      <c r="U264" s="23"/>
      <c r="X264" s="23"/>
      <c r="AA264" s="23"/>
      <c r="AD264" s="23"/>
      <c r="AG264" s="23"/>
      <c r="AJ264" s="23"/>
      <c r="AM264" s="23"/>
      <c r="AN264"/>
      <c r="AO264" s="1"/>
      <c r="AP264" s="1"/>
      <c r="AQ264" s="1"/>
      <c r="AR264" s="1"/>
      <c r="AS264" s="1"/>
      <c r="AT264" s="1"/>
      <c r="AU264" s="1"/>
      <c r="AV264" s="1"/>
      <c r="AW264" s="1"/>
      <c r="AX264" s="1"/>
      <c r="AY264" s="1"/>
      <c r="AZ264" s="1"/>
      <c r="BA264" s="1"/>
      <c r="BB264" s="1"/>
      <c r="BC264"/>
      <c r="BD264"/>
      <c r="BE264"/>
      <c r="BF264"/>
    </row>
    <row r="265" spans="2:58" s="19" customFormat="1" ht="17.25" customHeight="1">
      <c r="B265" s="56"/>
      <c r="C265" s="22"/>
      <c r="F265" s="23"/>
      <c r="I265" s="23"/>
      <c r="L265" s="23"/>
      <c r="O265" s="23"/>
      <c r="R265" s="23"/>
      <c r="U265" s="23"/>
      <c r="X265" s="23"/>
      <c r="AA265" s="23"/>
      <c r="AD265" s="23"/>
      <c r="AG265" s="23"/>
      <c r="AJ265" s="23"/>
      <c r="AM265" s="23"/>
      <c r="AN265"/>
      <c r="AO265" s="1"/>
      <c r="AP265" s="1"/>
      <c r="AQ265" s="1"/>
      <c r="AR265" s="1"/>
      <c r="AS265" s="1"/>
      <c r="AT265" s="1"/>
      <c r="AU265" s="1"/>
      <c r="AV265" s="1"/>
      <c r="AW265" s="1"/>
      <c r="AX265" s="1"/>
      <c r="AY265" s="1"/>
      <c r="AZ265" s="1"/>
      <c r="BA265" s="1"/>
      <c r="BB265" s="1"/>
      <c r="BC265"/>
      <c r="BD265"/>
      <c r="BE265"/>
      <c r="BF265"/>
    </row>
    <row r="266" spans="2:58" s="19" customFormat="1" ht="17.25" customHeight="1">
      <c r="B266" s="56"/>
      <c r="C266" s="22"/>
      <c r="F266" s="23"/>
      <c r="I266" s="23"/>
      <c r="L266" s="23"/>
      <c r="O266" s="23"/>
      <c r="R266" s="23"/>
      <c r="U266" s="23"/>
      <c r="X266" s="23"/>
      <c r="AA266" s="23"/>
      <c r="AD266" s="23"/>
      <c r="AG266" s="23"/>
      <c r="AJ266" s="23"/>
      <c r="AM266" s="23"/>
      <c r="AN266"/>
      <c r="AO266" s="1"/>
      <c r="AP266" s="1"/>
      <c r="AQ266" s="1"/>
      <c r="AR266" s="1"/>
      <c r="AS266" s="1"/>
      <c r="AT266" s="1"/>
      <c r="AU266" s="1"/>
      <c r="AV266" s="1"/>
      <c r="AW266" s="1"/>
      <c r="AX266" s="1"/>
      <c r="AY266" s="1"/>
      <c r="AZ266" s="1"/>
      <c r="BA266" s="1"/>
      <c r="BB266" s="1"/>
      <c r="BC266"/>
      <c r="BD266"/>
      <c r="BE266"/>
      <c r="BF266"/>
    </row>
    <row r="267" spans="2:58" s="19" customFormat="1" ht="17.25" customHeight="1">
      <c r="B267" s="56"/>
      <c r="C267" s="22"/>
      <c r="F267" s="23"/>
      <c r="I267" s="23"/>
      <c r="L267" s="23"/>
      <c r="O267" s="23"/>
      <c r="R267" s="23"/>
      <c r="U267" s="23"/>
      <c r="X267" s="23"/>
      <c r="AA267" s="23"/>
      <c r="AD267" s="23"/>
      <c r="AG267" s="23"/>
      <c r="AJ267" s="23"/>
      <c r="AM267" s="23"/>
      <c r="AN267"/>
      <c r="AO267" s="1"/>
      <c r="AP267" s="1"/>
      <c r="AQ267" s="1"/>
      <c r="AR267" s="1"/>
      <c r="AS267" s="1"/>
      <c r="AT267" s="1"/>
      <c r="AU267" s="1"/>
      <c r="AV267" s="1"/>
      <c r="AW267" s="1"/>
      <c r="AX267" s="1"/>
      <c r="AY267" s="1"/>
      <c r="AZ267" s="1"/>
      <c r="BA267" s="1"/>
      <c r="BB267" s="1"/>
      <c r="BC267"/>
      <c r="BD267"/>
      <c r="BE267"/>
      <c r="BF267"/>
    </row>
    <row r="268" spans="2:58" s="19" customFormat="1" ht="17.25" customHeight="1">
      <c r="B268" s="56"/>
      <c r="C268" s="22"/>
      <c r="F268" s="23"/>
      <c r="I268" s="23"/>
      <c r="L268" s="23"/>
      <c r="O268" s="23"/>
      <c r="R268" s="23"/>
      <c r="U268" s="23"/>
      <c r="X268" s="23"/>
      <c r="AA268" s="23"/>
      <c r="AD268" s="23"/>
      <c r="AG268" s="23"/>
      <c r="AJ268" s="23"/>
      <c r="AM268" s="23"/>
      <c r="AN268"/>
      <c r="AO268" s="1"/>
      <c r="AP268" s="1"/>
      <c r="AQ268" s="1"/>
      <c r="AR268" s="1"/>
      <c r="AS268" s="1"/>
      <c r="AT268" s="1"/>
      <c r="AU268" s="1"/>
      <c r="AV268" s="1"/>
      <c r="AW268" s="1"/>
      <c r="AX268" s="1"/>
      <c r="AY268" s="1"/>
      <c r="AZ268" s="1"/>
      <c r="BA268" s="1"/>
      <c r="BB268" s="1"/>
      <c r="BC268"/>
      <c r="BD268"/>
      <c r="BE268"/>
      <c r="BF268"/>
    </row>
    <row r="269" spans="2:58" s="19" customFormat="1" ht="17.25" customHeight="1">
      <c r="B269" s="56"/>
      <c r="C269" s="22"/>
      <c r="F269" s="23"/>
      <c r="I269" s="23"/>
      <c r="L269" s="23"/>
      <c r="O269" s="23"/>
      <c r="R269" s="23"/>
      <c r="U269" s="23"/>
      <c r="X269" s="23"/>
      <c r="AA269" s="23"/>
      <c r="AD269" s="23"/>
      <c r="AG269" s="23"/>
      <c r="AJ269" s="23"/>
      <c r="AM269" s="23"/>
      <c r="AN269"/>
      <c r="AO269" s="1"/>
      <c r="AP269" s="1"/>
      <c r="AQ269" s="1"/>
      <c r="AR269" s="1"/>
      <c r="AS269" s="1"/>
      <c r="AT269" s="1"/>
      <c r="AU269" s="1"/>
      <c r="AV269" s="1"/>
      <c r="AW269" s="1"/>
      <c r="AX269" s="1"/>
      <c r="AY269" s="1"/>
      <c r="AZ269" s="1"/>
      <c r="BA269" s="1"/>
      <c r="BB269" s="1"/>
      <c r="BC269"/>
      <c r="BD269"/>
      <c r="BE269"/>
      <c r="BF269"/>
    </row>
    <row r="270" spans="2:58" s="19" customFormat="1" ht="17.25" customHeight="1">
      <c r="B270" s="56"/>
      <c r="C270" s="22"/>
      <c r="F270" s="23"/>
      <c r="I270" s="23"/>
      <c r="L270" s="23"/>
      <c r="O270" s="23"/>
      <c r="R270" s="23"/>
      <c r="U270" s="23"/>
      <c r="X270" s="23"/>
      <c r="AA270" s="23"/>
      <c r="AD270" s="23"/>
      <c r="AG270" s="23"/>
      <c r="AJ270" s="23"/>
      <c r="AM270" s="23"/>
      <c r="AN270"/>
      <c r="AO270" s="1"/>
      <c r="AP270" s="1"/>
      <c r="AQ270" s="1"/>
      <c r="AR270" s="1"/>
      <c r="AS270" s="1"/>
      <c r="AT270" s="1"/>
      <c r="AU270" s="1"/>
      <c r="AV270" s="1"/>
      <c r="AW270" s="1"/>
      <c r="AX270" s="1"/>
      <c r="AY270" s="1"/>
      <c r="AZ270" s="1"/>
      <c r="BA270" s="1"/>
      <c r="BB270" s="1"/>
      <c r="BC270"/>
      <c r="BD270"/>
      <c r="BE270"/>
      <c r="BF270"/>
    </row>
    <row r="271" spans="2:58" s="19" customFormat="1" ht="17.25" customHeight="1">
      <c r="B271" s="56"/>
      <c r="C271" s="22"/>
      <c r="F271" s="23"/>
      <c r="I271" s="23"/>
      <c r="L271" s="23"/>
      <c r="O271" s="23"/>
      <c r="R271" s="23"/>
      <c r="U271" s="23"/>
      <c r="X271" s="23"/>
      <c r="AA271" s="23"/>
      <c r="AD271" s="23"/>
      <c r="AG271" s="23"/>
      <c r="AJ271" s="23"/>
      <c r="AM271" s="23"/>
      <c r="AN271"/>
      <c r="AO271" s="1"/>
      <c r="AP271" s="1"/>
      <c r="AQ271" s="1"/>
      <c r="AR271" s="1"/>
      <c r="AS271" s="1"/>
      <c r="AT271" s="1"/>
      <c r="AU271" s="1"/>
      <c r="AV271" s="1"/>
      <c r="AW271" s="1"/>
      <c r="AX271" s="1"/>
      <c r="AY271" s="1"/>
      <c r="AZ271" s="1"/>
      <c r="BA271" s="1"/>
      <c r="BB271" s="1"/>
      <c r="BC271"/>
      <c r="BD271"/>
      <c r="BE271"/>
      <c r="BF271"/>
    </row>
    <row r="272" spans="2:58" s="19" customFormat="1" ht="17.25" customHeight="1">
      <c r="B272" s="56"/>
      <c r="C272" s="22"/>
      <c r="F272" s="23"/>
      <c r="I272" s="23"/>
      <c r="L272" s="23"/>
      <c r="O272" s="23"/>
      <c r="R272" s="23"/>
      <c r="U272" s="23"/>
      <c r="X272" s="23"/>
      <c r="AA272" s="23"/>
      <c r="AD272" s="23"/>
      <c r="AG272" s="23"/>
      <c r="AJ272" s="23"/>
      <c r="AM272" s="23"/>
      <c r="AN272"/>
      <c r="AO272" s="1"/>
      <c r="AP272" s="1"/>
      <c r="AQ272" s="1"/>
      <c r="AR272" s="1"/>
      <c r="AS272" s="1"/>
      <c r="AT272" s="1"/>
      <c r="AU272" s="1"/>
      <c r="AV272" s="1"/>
      <c r="AW272" s="1"/>
      <c r="AX272" s="1"/>
      <c r="AY272" s="1"/>
      <c r="AZ272" s="1"/>
      <c r="BA272" s="1"/>
      <c r="BB272" s="1"/>
      <c r="BC272"/>
      <c r="BD272"/>
      <c r="BE272"/>
      <c r="BF272"/>
    </row>
    <row r="273" spans="2:58" s="19" customFormat="1" ht="17.25" customHeight="1">
      <c r="B273" s="56"/>
      <c r="C273" s="22"/>
      <c r="F273" s="23"/>
      <c r="I273" s="23"/>
      <c r="L273" s="23"/>
      <c r="O273" s="23"/>
      <c r="R273" s="23"/>
      <c r="U273" s="23"/>
      <c r="X273" s="23"/>
      <c r="AA273" s="23"/>
      <c r="AD273" s="23"/>
      <c r="AG273" s="23"/>
      <c r="AJ273" s="23"/>
      <c r="AM273" s="23"/>
      <c r="AN273"/>
      <c r="AO273" s="1"/>
      <c r="AP273" s="1"/>
      <c r="AQ273" s="1"/>
      <c r="AR273" s="1"/>
      <c r="AS273" s="1"/>
      <c r="AT273" s="1"/>
      <c r="AU273" s="1"/>
      <c r="AV273" s="1"/>
      <c r="AW273" s="1"/>
      <c r="AX273" s="1"/>
      <c r="AY273" s="1"/>
      <c r="AZ273" s="1"/>
      <c r="BA273" s="1"/>
      <c r="BB273" s="1"/>
      <c r="BC273"/>
      <c r="BD273"/>
      <c r="BE273"/>
      <c r="BF273"/>
    </row>
    <row r="274" spans="2:58" s="19" customFormat="1" ht="17.25" customHeight="1">
      <c r="B274" s="56"/>
      <c r="C274" s="22"/>
      <c r="F274" s="23"/>
      <c r="I274" s="23"/>
      <c r="L274" s="23"/>
      <c r="O274" s="23"/>
      <c r="R274" s="23"/>
      <c r="U274" s="23"/>
      <c r="X274" s="23"/>
      <c r="AA274" s="23"/>
      <c r="AD274" s="23"/>
      <c r="AG274" s="23"/>
      <c r="AJ274" s="23"/>
      <c r="AM274" s="23"/>
      <c r="AN274"/>
      <c r="AO274" s="1"/>
      <c r="AP274" s="1"/>
      <c r="AQ274" s="1"/>
      <c r="AR274" s="1"/>
      <c r="AS274" s="1"/>
      <c r="AT274" s="1"/>
      <c r="AU274" s="1"/>
      <c r="AV274" s="1"/>
      <c r="AW274" s="1"/>
      <c r="AX274" s="1"/>
      <c r="AY274" s="1"/>
      <c r="AZ274" s="1"/>
      <c r="BA274" s="1"/>
      <c r="BB274" s="1"/>
      <c r="BC274"/>
      <c r="BD274"/>
      <c r="BE274"/>
      <c r="BF274"/>
    </row>
    <row r="275" spans="2:58" s="19" customFormat="1" ht="17.25" customHeight="1">
      <c r="B275" s="56"/>
      <c r="C275" s="22"/>
      <c r="F275" s="23"/>
      <c r="I275" s="23"/>
      <c r="L275" s="23"/>
      <c r="O275" s="23"/>
      <c r="R275" s="23"/>
      <c r="U275" s="23"/>
      <c r="X275" s="23"/>
      <c r="AA275" s="23"/>
      <c r="AD275" s="23"/>
      <c r="AG275" s="23"/>
      <c r="AJ275" s="23"/>
      <c r="AM275" s="23"/>
      <c r="AN275"/>
      <c r="AO275" s="1"/>
      <c r="AP275" s="1"/>
      <c r="AQ275" s="1"/>
      <c r="AR275" s="1"/>
      <c r="AS275" s="1"/>
      <c r="AT275" s="1"/>
      <c r="AU275" s="1"/>
      <c r="AV275" s="1"/>
      <c r="AW275" s="1"/>
      <c r="AX275" s="1"/>
      <c r="AY275" s="1"/>
      <c r="AZ275" s="1"/>
      <c r="BA275" s="1"/>
      <c r="BB275" s="1"/>
      <c r="BC275"/>
      <c r="BD275"/>
      <c r="BE275"/>
      <c r="BF275"/>
    </row>
    <row r="276" spans="2:58" s="19" customFormat="1" ht="17.25" customHeight="1">
      <c r="B276" s="56"/>
      <c r="C276" s="22"/>
      <c r="F276" s="23"/>
      <c r="I276" s="23"/>
      <c r="L276" s="23"/>
      <c r="O276" s="23"/>
      <c r="R276" s="23"/>
      <c r="U276" s="23"/>
      <c r="X276" s="23"/>
      <c r="AA276" s="23"/>
      <c r="AD276" s="23"/>
      <c r="AG276" s="23"/>
      <c r="AJ276" s="23"/>
      <c r="AM276" s="23"/>
      <c r="AN276"/>
      <c r="AO276" s="1"/>
      <c r="AP276" s="1"/>
      <c r="AQ276" s="1"/>
      <c r="AR276" s="1"/>
      <c r="AS276" s="1"/>
      <c r="AT276" s="1"/>
      <c r="AU276" s="1"/>
      <c r="AV276" s="1"/>
      <c r="AW276" s="1"/>
      <c r="AX276" s="1"/>
      <c r="AY276" s="1"/>
      <c r="AZ276" s="1"/>
      <c r="BA276" s="1"/>
      <c r="BB276" s="1"/>
      <c r="BC276"/>
      <c r="BD276"/>
      <c r="BE276"/>
      <c r="BF276"/>
    </row>
    <row r="277" spans="2:58" s="19" customFormat="1" ht="17.25" customHeight="1">
      <c r="B277" s="56"/>
      <c r="C277" s="22"/>
      <c r="F277" s="23"/>
      <c r="I277" s="23"/>
      <c r="L277" s="23"/>
      <c r="O277" s="23"/>
      <c r="R277" s="23"/>
      <c r="U277" s="23"/>
      <c r="X277" s="23"/>
      <c r="AA277" s="23"/>
      <c r="AD277" s="23"/>
      <c r="AG277" s="23"/>
      <c r="AJ277" s="23"/>
      <c r="AM277" s="23"/>
      <c r="AN277"/>
      <c r="AO277" s="1"/>
      <c r="AP277" s="1"/>
      <c r="AQ277" s="1"/>
      <c r="AR277" s="1"/>
      <c r="AS277" s="1"/>
      <c r="AT277" s="1"/>
      <c r="AU277" s="1"/>
      <c r="AV277" s="1"/>
      <c r="AW277" s="1"/>
      <c r="AX277" s="1"/>
      <c r="AY277" s="1"/>
      <c r="AZ277" s="1"/>
      <c r="BA277" s="1"/>
      <c r="BB277" s="1"/>
      <c r="BC277"/>
      <c r="BD277"/>
      <c r="BE277"/>
      <c r="BF277"/>
    </row>
    <row r="278" spans="2:58" s="19" customFormat="1" ht="17.25" customHeight="1">
      <c r="B278" s="56"/>
      <c r="C278" s="22"/>
      <c r="F278" s="23"/>
      <c r="I278" s="23"/>
      <c r="L278" s="23"/>
      <c r="O278" s="23"/>
      <c r="R278" s="23"/>
      <c r="U278" s="23"/>
      <c r="X278" s="23"/>
      <c r="AA278" s="23"/>
      <c r="AD278" s="23"/>
      <c r="AG278" s="23"/>
      <c r="AJ278" s="23"/>
      <c r="AM278" s="23"/>
      <c r="AN278"/>
      <c r="AO278" s="1"/>
      <c r="AP278" s="1"/>
      <c r="AQ278" s="1"/>
      <c r="AR278" s="1"/>
      <c r="AS278" s="1"/>
      <c r="AT278" s="1"/>
      <c r="AU278" s="1"/>
      <c r="AV278" s="1"/>
      <c r="AW278" s="1"/>
      <c r="AX278" s="1"/>
      <c r="AY278" s="1"/>
      <c r="AZ278" s="1"/>
      <c r="BA278" s="1"/>
      <c r="BB278" s="1"/>
      <c r="BC278"/>
      <c r="BD278"/>
      <c r="BE278"/>
      <c r="BF278"/>
    </row>
    <row r="279" spans="2:58" s="19" customFormat="1" ht="17.25" customHeight="1">
      <c r="B279" s="56"/>
      <c r="C279" s="22"/>
      <c r="F279" s="23"/>
      <c r="I279" s="23"/>
      <c r="L279" s="23"/>
      <c r="O279" s="23"/>
      <c r="R279" s="23"/>
      <c r="U279" s="23"/>
      <c r="X279" s="23"/>
      <c r="AA279" s="23"/>
      <c r="AD279" s="23"/>
      <c r="AG279" s="23"/>
      <c r="AJ279" s="23"/>
      <c r="AM279" s="23"/>
      <c r="AN279"/>
      <c r="AO279" s="1"/>
      <c r="AP279" s="1"/>
      <c r="AQ279" s="1"/>
      <c r="AR279" s="1"/>
      <c r="AS279" s="1"/>
      <c r="AT279" s="1"/>
      <c r="AU279" s="1"/>
      <c r="AV279" s="1"/>
      <c r="AW279" s="1"/>
      <c r="AX279" s="1"/>
      <c r="AY279" s="1"/>
      <c r="AZ279" s="1"/>
      <c r="BA279" s="1"/>
      <c r="BB279" s="1"/>
      <c r="BC279"/>
      <c r="BD279"/>
      <c r="BE279"/>
      <c r="BF279"/>
    </row>
    <row r="280" spans="2:58" s="19" customFormat="1" ht="17.25" customHeight="1">
      <c r="B280" s="56"/>
      <c r="C280" s="22"/>
      <c r="F280" s="23"/>
      <c r="I280" s="23"/>
      <c r="L280" s="23"/>
      <c r="O280" s="23"/>
      <c r="R280" s="23"/>
      <c r="U280" s="23"/>
      <c r="X280" s="23"/>
      <c r="AA280" s="23"/>
      <c r="AD280" s="23"/>
      <c r="AG280" s="23"/>
      <c r="AJ280" s="23"/>
      <c r="AM280" s="23"/>
      <c r="AN280"/>
      <c r="AO280" s="1"/>
      <c r="AP280" s="1"/>
      <c r="AQ280" s="1"/>
      <c r="AR280" s="1"/>
      <c r="AS280" s="1"/>
      <c r="AT280" s="1"/>
      <c r="AU280" s="1"/>
      <c r="AV280" s="1"/>
      <c r="AW280" s="1"/>
      <c r="AX280" s="1"/>
      <c r="AY280" s="1"/>
      <c r="AZ280" s="1"/>
      <c r="BA280" s="1"/>
      <c r="BB280" s="1"/>
      <c r="BC280"/>
      <c r="BD280"/>
      <c r="BE280"/>
      <c r="BF280"/>
    </row>
    <row r="281" spans="2:58" s="19" customFormat="1" ht="17.25" customHeight="1">
      <c r="B281" s="56"/>
      <c r="C281" s="22"/>
      <c r="F281" s="23"/>
      <c r="I281" s="23"/>
      <c r="L281" s="23"/>
      <c r="O281" s="23"/>
      <c r="R281" s="23"/>
      <c r="U281" s="23"/>
      <c r="X281" s="23"/>
      <c r="AA281" s="23"/>
      <c r="AD281" s="23"/>
      <c r="AG281" s="23"/>
      <c r="AJ281" s="23"/>
      <c r="AM281" s="23"/>
      <c r="AN281"/>
      <c r="AO281" s="1"/>
      <c r="AP281" s="1"/>
      <c r="AQ281" s="1"/>
      <c r="AR281" s="1"/>
      <c r="AS281" s="1"/>
      <c r="AT281" s="1"/>
      <c r="AU281" s="1"/>
      <c r="AV281" s="1"/>
      <c r="AW281" s="1"/>
      <c r="AX281" s="1"/>
      <c r="AY281" s="1"/>
      <c r="AZ281" s="1"/>
      <c r="BA281" s="1"/>
      <c r="BB281" s="1"/>
      <c r="BC281"/>
      <c r="BD281"/>
      <c r="BE281"/>
      <c r="BF281"/>
    </row>
    <row r="282" spans="2:58" s="19" customFormat="1" ht="17.25" customHeight="1">
      <c r="B282" s="56"/>
      <c r="C282" s="22"/>
      <c r="F282" s="23"/>
      <c r="I282" s="23"/>
      <c r="L282" s="23"/>
      <c r="O282" s="23"/>
      <c r="R282" s="23"/>
      <c r="U282" s="23"/>
      <c r="X282" s="23"/>
      <c r="AA282" s="23"/>
      <c r="AD282" s="23"/>
      <c r="AG282" s="23"/>
      <c r="AJ282" s="23"/>
      <c r="AM282" s="23"/>
      <c r="AN282"/>
      <c r="AO282" s="1"/>
      <c r="AP282" s="1"/>
      <c r="AQ282" s="1"/>
      <c r="AR282" s="1"/>
      <c r="AS282" s="1"/>
      <c r="AT282" s="1"/>
      <c r="AU282" s="1"/>
      <c r="AV282" s="1"/>
      <c r="AW282" s="1"/>
      <c r="AX282" s="1"/>
      <c r="AY282" s="1"/>
      <c r="AZ282" s="1"/>
      <c r="BA282" s="1"/>
      <c r="BB282" s="1"/>
      <c r="BC282"/>
      <c r="BD282"/>
      <c r="BE282"/>
      <c r="BF282"/>
    </row>
    <row r="283" spans="2:58" s="19" customFormat="1" ht="17.25" customHeight="1">
      <c r="B283" s="56"/>
      <c r="C283" s="22"/>
      <c r="F283" s="23"/>
      <c r="I283" s="23"/>
      <c r="L283" s="23"/>
      <c r="O283" s="23"/>
      <c r="R283" s="23"/>
      <c r="U283" s="23"/>
      <c r="X283" s="23"/>
      <c r="AA283" s="23"/>
      <c r="AD283" s="23"/>
      <c r="AG283" s="23"/>
      <c r="AJ283" s="23"/>
      <c r="AM283" s="23"/>
      <c r="AN283"/>
      <c r="AO283" s="1"/>
      <c r="AP283" s="1"/>
      <c r="AQ283" s="1"/>
      <c r="AR283" s="1"/>
      <c r="AS283" s="1"/>
      <c r="AT283" s="1"/>
      <c r="AU283" s="1"/>
      <c r="AV283" s="1"/>
      <c r="AW283" s="1"/>
      <c r="AX283" s="1"/>
      <c r="AY283" s="1"/>
      <c r="AZ283" s="1"/>
      <c r="BA283" s="1"/>
      <c r="BB283" s="1"/>
      <c r="BC283"/>
      <c r="BD283"/>
      <c r="BE283"/>
      <c r="BF283"/>
    </row>
    <row r="284" spans="2:58" s="19" customFormat="1" ht="17.25" customHeight="1">
      <c r="B284" s="56"/>
      <c r="C284" s="22"/>
      <c r="F284" s="23"/>
      <c r="I284" s="23"/>
      <c r="L284" s="23"/>
      <c r="O284" s="23"/>
      <c r="R284" s="23"/>
      <c r="U284" s="23"/>
      <c r="X284" s="23"/>
      <c r="AA284" s="23"/>
      <c r="AD284" s="23"/>
      <c r="AG284" s="23"/>
      <c r="AJ284" s="23"/>
      <c r="AM284" s="23"/>
      <c r="AN284"/>
      <c r="AO284" s="1"/>
      <c r="AP284" s="1"/>
      <c r="AQ284" s="1"/>
      <c r="AR284" s="1"/>
      <c r="AS284" s="1"/>
      <c r="AT284" s="1"/>
      <c r="AU284" s="1"/>
      <c r="AV284" s="1"/>
      <c r="AW284" s="1"/>
      <c r="AX284" s="1"/>
      <c r="AY284" s="1"/>
      <c r="AZ284" s="1"/>
      <c r="BA284" s="1"/>
      <c r="BB284" s="1"/>
      <c r="BC284"/>
      <c r="BD284"/>
      <c r="BE284"/>
      <c r="BF284"/>
    </row>
    <row r="285" spans="2:58" s="19" customFormat="1" ht="17.25" customHeight="1">
      <c r="B285" s="56"/>
      <c r="C285" s="22"/>
      <c r="F285" s="23"/>
      <c r="I285" s="23"/>
      <c r="L285" s="23"/>
      <c r="O285" s="23"/>
      <c r="R285" s="23"/>
      <c r="U285" s="23"/>
      <c r="X285" s="23"/>
      <c r="AA285" s="23"/>
      <c r="AD285" s="23"/>
      <c r="AG285" s="23"/>
      <c r="AJ285" s="23"/>
      <c r="AM285" s="23"/>
      <c r="AN285"/>
      <c r="AO285" s="1"/>
      <c r="AP285" s="1"/>
      <c r="AQ285" s="1"/>
      <c r="AR285" s="1"/>
      <c r="AS285" s="1"/>
      <c r="AT285" s="1"/>
      <c r="AU285" s="1"/>
      <c r="AV285" s="1"/>
      <c r="AW285" s="1"/>
      <c r="AX285" s="1"/>
      <c r="AY285" s="1"/>
      <c r="AZ285" s="1"/>
      <c r="BA285" s="1"/>
      <c r="BB285" s="1"/>
      <c r="BC285"/>
      <c r="BD285"/>
      <c r="BE285"/>
      <c r="BF285"/>
    </row>
    <row r="286" spans="2:58" s="19" customFormat="1" ht="17.25" customHeight="1">
      <c r="B286" s="56"/>
      <c r="C286" s="22"/>
      <c r="F286" s="23"/>
      <c r="I286" s="23"/>
      <c r="L286" s="23"/>
      <c r="O286" s="23"/>
      <c r="R286" s="23"/>
      <c r="U286" s="23"/>
      <c r="X286" s="23"/>
      <c r="AA286" s="23"/>
      <c r="AD286" s="23"/>
      <c r="AG286" s="23"/>
      <c r="AJ286" s="23"/>
      <c r="AM286" s="23"/>
      <c r="AN286"/>
      <c r="AO286" s="1"/>
      <c r="AP286" s="1"/>
      <c r="AQ286" s="1"/>
      <c r="AR286" s="1"/>
      <c r="AS286" s="1"/>
      <c r="AT286" s="1"/>
      <c r="AU286" s="1"/>
      <c r="AV286" s="1"/>
      <c r="AW286" s="1"/>
      <c r="AX286" s="1"/>
      <c r="AY286" s="1"/>
      <c r="AZ286" s="1"/>
      <c r="BA286" s="1"/>
      <c r="BB286" s="1"/>
      <c r="BC286"/>
      <c r="BD286"/>
      <c r="BE286"/>
      <c r="BF286"/>
    </row>
    <row r="287" spans="2:58" s="19" customFormat="1" ht="17.25" customHeight="1">
      <c r="B287" s="56"/>
      <c r="C287" s="22"/>
      <c r="F287" s="23"/>
      <c r="I287" s="23"/>
      <c r="L287" s="23"/>
      <c r="O287" s="23"/>
      <c r="R287" s="23"/>
      <c r="U287" s="23"/>
      <c r="X287" s="23"/>
      <c r="AA287" s="23"/>
      <c r="AD287" s="23"/>
      <c r="AG287" s="23"/>
      <c r="AJ287" s="23"/>
      <c r="AM287" s="23"/>
      <c r="AN287"/>
      <c r="AO287" s="1"/>
      <c r="AP287" s="1"/>
      <c r="AQ287" s="1"/>
      <c r="AR287" s="1"/>
      <c r="AS287" s="1"/>
      <c r="AT287" s="1"/>
      <c r="AU287" s="1"/>
      <c r="AV287" s="1"/>
      <c r="AW287" s="1"/>
      <c r="AX287" s="1"/>
      <c r="AY287" s="1"/>
      <c r="AZ287" s="1"/>
      <c r="BA287" s="1"/>
      <c r="BB287" s="1"/>
      <c r="BC287"/>
      <c r="BD287"/>
      <c r="BE287"/>
      <c r="BF287"/>
    </row>
    <row r="288" spans="2:58" s="19" customFormat="1" ht="17.25" customHeight="1">
      <c r="B288" s="56"/>
      <c r="C288" s="22"/>
      <c r="F288" s="23"/>
      <c r="I288" s="23"/>
      <c r="L288" s="23"/>
      <c r="O288" s="23"/>
      <c r="R288" s="23"/>
      <c r="U288" s="23"/>
      <c r="X288" s="23"/>
      <c r="AA288" s="23"/>
      <c r="AD288" s="23"/>
      <c r="AG288" s="23"/>
      <c r="AJ288" s="23"/>
      <c r="AM288" s="23"/>
      <c r="AN288"/>
      <c r="AO288" s="1"/>
      <c r="AP288" s="1"/>
      <c r="AQ288" s="1"/>
      <c r="AR288" s="1"/>
      <c r="AS288" s="1"/>
      <c r="AT288" s="1"/>
      <c r="AU288" s="1"/>
      <c r="AV288" s="1"/>
      <c r="AW288" s="1"/>
      <c r="AX288" s="1"/>
      <c r="AY288" s="1"/>
      <c r="AZ288" s="1"/>
      <c r="BA288" s="1"/>
      <c r="BB288" s="1"/>
      <c r="BC288"/>
      <c r="BD288"/>
      <c r="BE288"/>
      <c r="BF288"/>
    </row>
    <row r="289" spans="2:58" s="19" customFormat="1" ht="17.25" customHeight="1">
      <c r="B289" s="56"/>
      <c r="C289" s="22"/>
      <c r="F289" s="23"/>
      <c r="I289" s="23"/>
      <c r="L289" s="23"/>
      <c r="O289" s="23"/>
      <c r="R289" s="23"/>
      <c r="U289" s="23"/>
      <c r="X289" s="23"/>
      <c r="AA289" s="23"/>
      <c r="AD289" s="23"/>
      <c r="AG289" s="23"/>
      <c r="AJ289" s="23"/>
      <c r="AM289" s="23"/>
      <c r="AN289"/>
      <c r="AO289" s="1"/>
      <c r="AP289" s="1"/>
      <c r="AQ289" s="1"/>
      <c r="AR289" s="1"/>
      <c r="AS289" s="1"/>
      <c r="AT289" s="1"/>
      <c r="AU289" s="1"/>
      <c r="AV289" s="1"/>
      <c r="AW289" s="1"/>
      <c r="AX289" s="1"/>
      <c r="AY289" s="1"/>
      <c r="AZ289" s="1"/>
      <c r="BA289" s="1"/>
      <c r="BB289" s="1"/>
      <c r="BC289"/>
      <c r="BD289"/>
      <c r="BE289"/>
      <c r="BF289"/>
    </row>
    <row r="290" spans="2:58" s="19" customFormat="1" ht="17.25" customHeight="1">
      <c r="B290" s="56"/>
      <c r="C290" s="22"/>
      <c r="F290" s="23"/>
      <c r="I290" s="23"/>
      <c r="L290" s="23"/>
      <c r="O290" s="23"/>
      <c r="R290" s="23"/>
      <c r="U290" s="23"/>
      <c r="X290" s="23"/>
      <c r="AA290" s="23"/>
      <c r="AD290" s="23"/>
      <c r="AG290" s="23"/>
      <c r="AJ290" s="23"/>
      <c r="AM290" s="23"/>
      <c r="AN290"/>
      <c r="AO290" s="1"/>
      <c r="AP290" s="1"/>
      <c r="AQ290" s="1"/>
      <c r="AR290" s="1"/>
      <c r="AS290" s="1"/>
      <c r="AT290" s="1"/>
      <c r="AU290" s="1"/>
      <c r="AV290" s="1"/>
      <c r="AW290" s="1"/>
      <c r="AX290" s="1"/>
      <c r="AY290" s="1"/>
      <c r="AZ290" s="1"/>
      <c r="BA290" s="1"/>
      <c r="BB290" s="1"/>
      <c r="BC290"/>
      <c r="BD290"/>
      <c r="BE290"/>
      <c r="BF290"/>
    </row>
    <row r="291" spans="2:58" s="19" customFormat="1" ht="17.25" customHeight="1">
      <c r="B291" s="56"/>
      <c r="C291" s="22"/>
      <c r="F291" s="23"/>
      <c r="I291" s="23"/>
      <c r="L291" s="23"/>
      <c r="O291" s="23"/>
      <c r="R291" s="23"/>
      <c r="U291" s="23"/>
      <c r="X291" s="23"/>
      <c r="AA291" s="23"/>
      <c r="AD291" s="23"/>
      <c r="AG291" s="23"/>
      <c r="AJ291" s="23"/>
      <c r="AM291" s="23"/>
      <c r="AN291"/>
      <c r="AO291" s="1"/>
      <c r="AP291" s="1"/>
      <c r="AQ291" s="1"/>
      <c r="AR291" s="1"/>
      <c r="AS291" s="1"/>
      <c r="AT291" s="1"/>
      <c r="AU291" s="1"/>
      <c r="AV291" s="1"/>
      <c r="AW291" s="1"/>
      <c r="AX291" s="1"/>
      <c r="AY291" s="1"/>
      <c r="AZ291" s="1"/>
      <c r="BA291" s="1"/>
      <c r="BB291" s="1"/>
      <c r="BC291"/>
      <c r="BD291"/>
      <c r="BE291"/>
      <c r="BF291"/>
    </row>
    <row r="292" spans="2:58" s="19" customFormat="1" ht="17.25" customHeight="1">
      <c r="B292" s="56"/>
      <c r="C292" s="22"/>
      <c r="F292" s="23"/>
      <c r="I292" s="23"/>
      <c r="L292" s="23"/>
      <c r="O292" s="23"/>
      <c r="R292" s="23"/>
      <c r="U292" s="23"/>
      <c r="X292" s="23"/>
      <c r="AA292" s="23"/>
      <c r="AD292" s="23"/>
      <c r="AG292" s="23"/>
      <c r="AJ292" s="23"/>
      <c r="AM292" s="23"/>
      <c r="AN292"/>
      <c r="AO292" s="1"/>
      <c r="AP292" s="1"/>
      <c r="AQ292" s="1"/>
      <c r="AR292" s="1"/>
      <c r="AS292" s="1"/>
      <c r="AT292" s="1"/>
      <c r="AU292" s="1"/>
      <c r="AV292" s="1"/>
      <c r="AW292" s="1"/>
      <c r="AX292" s="1"/>
      <c r="AY292" s="1"/>
      <c r="AZ292" s="1"/>
      <c r="BA292" s="1"/>
      <c r="BB292" s="1"/>
      <c r="BC292"/>
      <c r="BD292"/>
      <c r="BE292"/>
      <c r="BF292"/>
    </row>
    <row r="293" spans="2:58" s="19" customFormat="1" ht="17.25" customHeight="1">
      <c r="B293" s="56"/>
      <c r="C293" s="22"/>
      <c r="F293" s="23"/>
      <c r="I293" s="23"/>
      <c r="L293" s="23"/>
      <c r="O293" s="23"/>
      <c r="R293" s="23"/>
      <c r="U293" s="23"/>
      <c r="X293" s="23"/>
      <c r="AA293" s="23"/>
      <c r="AD293" s="23"/>
      <c r="AG293" s="23"/>
      <c r="AJ293" s="23"/>
      <c r="AM293" s="23"/>
      <c r="AN293"/>
      <c r="AO293" s="1"/>
      <c r="AP293" s="1"/>
      <c r="AQ293" s="1"/>
      <c r="AR293" s="1"/>
      <c r="AS293" s="1"/>
      <c r="AT293" s="1"/>
      <c r="AU293" s="1"/>
      <c r="AV293" s="1"/>
      <c r="AW293" s="1"/>
      <c r="AX293" s="1"/>
      <c r="AY293" s="1"/>
      <c r="AZ293" s="1"/>
      <c r="BA293" s="1"/>
      <c r="BB293" s="1"/>
      <c r="BC293"/>
      <c r="BD293"/>
      <c r="BE293"/>
      <c r="BF293"/>
    </row>
    <row r="294" spans="2:58" s="19" customFormat="1" ht="17.25" customHeight="1">
      <c r="B294" s="56"/>
      <c r="C294" s="22"/>
      <c r="F294" s="23"/>
      <c r="I294" s="23"/>
      <c r="L294" s="23"/>
      <c r="O294" s="23"/>
      <c r="R294" s="23"/>
      <c r="U294" s="23"/>
      <c r="X294" s="23"/>
      <c r="AA294" s="23"/>
      <c r="AD294" s="23"/>
      <c r="AG294" s="23"/>
      <c r="AJ294" s="23"/>
      <c r="AM294" s="23"/>
      <c r="AN294"/>
      <c r="AO294" s="1"/>
      <c r="AP294" s="1"/>
      <c r="AQ294" s="1"/>
      <c r="AR294" s="1"/>
      <c r="AS294" s="1"/>
      <c r="AT294" s="1"/>
      <c r="AU294" s="1"/>
      <c r="AV294" s="1"/>
      <c r="AW294" s="1"/>
      <c r="AX294" s="1"/>
      <c r="AY294" s="1"/>
      <c r="AZ294" s="1"/>
      <c r="BA294" s="1"/>
      <c r="BB294" s="1"/>
      <c r="BC294"/>
      <c r="BD294"/>
      <c r="BE294"/>
      <c r="BF294"/>
    </row>
    <row r="295" spans="2:58" s="19" customFormat="1" ht="17.25" customHeight="1">
      <c r="B295" s="56"/>
      <c r="C295" s="22"/>
      <c r="F295" s="23"/>
      <c r="I295" s="23"/>
      <c r="L295" s="23"/>
      <c r="O295" s="23"/>
      <c r="R295" s="23"/>
      <c r="U295" s="23"/>
      <c r="X295" s="23"/>
      <c r="AA295" s="23"/>
      <c r="AD295" s="23"/>
      <c r="AG295" s="23"/>
      <c r="AJ295" s="23"/>
      <c r="AM295" s="23"/>
      <c r="AN295"/>
      <c r="AO295" s="1"/>
      <c r="AP295" s="1"/>
      <c r="AQ295" s="1"/>
      <c r="AR295" s="1"/>
      <c r="AS295" s="1"/>
      <c r="AT295" s="1"/>
      <c r="AU295" s="1"/>
      <c r="AV295" s="1"/>
      <c r="AW295" s="1"/>
      <c r="AX295" s="1"/>
      <c r="AY295" s="1"/>
      <c r="AZ295" s="1"/>
      <c r="BA295" s="1"/>
      <c r="BB295" s="1"/>
      <c r="BC295"/>
      <c r="BD295"/>
      <c r="BE295"/>
      <c r="BF295"/>
    </row>
    <row r="296" spans="2:58" s="19" customFormat="1" ht="17.25" customHeight="1">
      <c r="B296" s="56"/>
      <c r="C296" s="22"/>
      <c r="F296" s="23"/>
      <c r="I296" s="23"/>
      <c r="L296" s="23"/>
      <c r="O296" s="23"/>
      <c r="R296" s="23"/>
      <c r="U296" s="23"/>
      <c r="X296" s="23"/>
      <c r="AA296" s="23"/>
      <c r="AD296" s="23"/>
      <c r="AG296" s="23"/>
      <c r="AJ296" s="23"/>
      <c r="AM296" s="23"/>
      <c r="AN296"/>
      <c r="AO296" s="1"/>
      <c r="AP296" s="1"/>
      <c r="AQ296" s="1"/>
      <c r="AR296" s="1"/>
      <c r="AS296" s="1"/>
      <c r="AT296" s="1"/>
      <c r="AU296" s="1"/>
      <c r="AV296" s="1"/>
      <c r="AW296" s="1"/>
      <c r="AX296" s="1"/>
      <c r="AY296" s="1"/>
      <c r="AZ296" s="1"/>
      <c r="BA296" s="1"/>
      <c r="BB296" s="1"/>
      <c r="BC296"/>
      <c r="BD296"/>
      <c r="BE296"/>
      <c r="BF296"/>
    </row>
    <row r="297" spans="2:58" s="19" customFormat="1" ht="17.25" customHeight="1">
      <c r="B297" s="56"/>
      <c r="C297" s="22"/>
      <c r="F297" s="23"/>
      <c r="I297" s="23"/>
      <c r="L297" s="23"/>
      <c r="O297" s="23"/>
      <c r="R297" s="23"/>
      <c r="U297" s="23"/>
      <c r="X297" s="23"/>
      <c r="AA297" s="23"/>
      <c r="AD297" s="23"/>
      <c r="AG297" s="23"/>
      <c r="AJ297" s="23"/>
      <c r="AM297" s="23"/>
      <c r="AN297"/>
      <c r="AO297" s="1"/>
      <c r="AP297" s="1"/>
      <c r="AQ297" s="1"/>
      <c r="AR297" s="1"/>
      <c r="AS297" s="1"/>
      <c r="AT297" s="1"/>
      <c r="AU297" s="1"/>
      <c r="AV297" s="1"/>
      <c r="AW297" s="1"/>
      <c r="AX297" s="1"/>
      <c r="AY297" s="1"/>
      <c r="AZ297" s="1"/>
      <c r="BA297" s="1"/>
      <c r="BB297" s="1"/>
      <c r="BC297"/>
      <c r="BD297"/>
      <c r="BE297"/>
      <c r="BF297"/>
    </row>
    <row r="298" spans="2:58" s="19" customFormat="1" ht="17.25" customHeight="1">
      <c r="B298" s="56"/>
      <c r="C298" s="22"/>
      <c r="F298" s="23"/>
      <c r="I298" s="23"/>
      <c r="L298" s="23"/>
      <c r="O298" s="23"/>
      <c r="R298" s="23"/>
      <c r="U298" s="23"/>
      <c r="X298" s="23"/>
      <c r="AA298" s="23"/>
      <c r="AD298" s="23"/>
      <c r="AG298" s="23"/>
      <c r="AJ298" s="23"/>
      <c r="AM298" s="23"/>
      <c r="AN298"/>
      <c r="AO298" s="1"/>
      <c r="AP298" s="1"/>
      <c r="AQ298" s="1"/>
      <c r="AR298" s="1"/>
      <c r="AS298" s="1"/>
      <c r="AT298" s="1"/>
      <c r="AU298" s="1"/>
      <c r="AV298" s="1"/>
      <c r="AW298" s="1"/>
      <c r="AX298" s="1"/>
      <c r="AY298" s="1"/>
      <c r="AZ298" s="1"/>
      <c r="BA298" s="1"/>
      <c r="BB298" s="1"/>
      <c r="BC298"/>
      <c r="BD298"/>
      <c r="BE298"/>
      <c r="BF298"/>
    </row>
    <row r="299" spans="2:58" s="19" customFormat="1" ht="17.25" customHeight="1">
      <c r="B299" s="56"/>
      <c r="C299" s="22"/>
      <c r="F299" s="23"/>
      <c r="I299" s="23"/>
      <c r="L299" s="23"/>
      <c r="O299" s="23"/>
      <c r="R299" s="23"/>
      <c r="U299" s="23"/>
      <c r="X299" s="23"/>
      <c r="AA299" s="23"/>
      <c r="AD299" s="23"/>
      <c r="AG299" s="23"/>
      <c r="AJ299" s="23"/>
      <c r="AM299" s="23"/>
      <c r="AN299"/>
      <c r="AO299" s="1"/>
      <c r="AP299" s="1"/>
      <c r="AQ299" s="1"/>
      <c r="AR299" s="1"/>
      <c r="AS299" s="1"/>
      <c r="AT299" s="1"/>
      <c r="AU299" s="1"/>
      <c r="AV299" s="1"/>
      <c r="AW299" s="1"/>
      <c r="AX299" s="1"/>
      <c r="AY299" s="1"/>
      <c r="AZ299" s="1"/>
      <c r="BA299" s="1"/>
      <c r="BB299" s="1"/>
      <c r="BC299"/>
      <c r="BD299"/>
      <c r="BE299"/>
      <c r="BF299"/>
    </row>
    <row r="300" spans="2:58" s="19" customFormat="1" ht="17.25" customHeight="1">
      <c r="B300" s="56"/>
      <c r="C300" s="22"/>
      <c r="F300" s="23"/>
      <c r="I300" s="23"/>
      <c r="L300" s="23"/>
      <c r="O300" s="23"/>
      <c r="R300" s="23"/>
      <c r="U300" s="23"/>
      <c r="X300" s="23"/>
      <c r="AA300" s="23"/>
      <c r="AD300" s="23"/>
      <c r="AG300" s="23"/>
      <c r="AJ300" s="23"/>
      <c r="AM300" s="23"/>
      <c r="AN300"/>
      <c r="AO300" s="1"/>
      <c r="AP300" s="1"/>
      <c r="AQ300" s="1"/>
      <c r="AR300" s="1"/>
      <c r="AS300" s="1"/>
      <c r="AT300" s="1"/>
      <c r="AU300" s="1"/>
      <c r="AV300" s="1"/>
      <c r="AW300" s="1"/>
      <c r="AX300" s="1"/>
      <c r="AY300" s="1"/>
      <c r="AZ300" s="1"/>
      <c r="BA300" s="1"/>
      <c r="BB300" s="1"/>
      <c r="BC300"/>
      <c r="BD300"/>
      <c r="BE300"/>
      <c r="BF300"/>
    </row>
    <row r="301" spans="2:58" s="19" customFormat="1" ht="17.25" customHeight="1">
      <c r="B301" s="56"/>
      <c r="C301" s="22"/>
      <c r="F301" s="23"/>
      <c r="I301" s="23"/>
      <c r="L301" s="23"/>
      <c r="O301" s="23"/>
      <c r="R301" s="23"/>
      <c r="U301" s="23"/>
      <c r="X301" s="23"/>
      <c r="AA301" s="23"/>
      <c r="AD301" s="23"/>
      <c r="AG301" s="23"/>
      <c r="AJ301" s="23"/>
      <c r="AM301" s="23"/>
      <c r="AN301"/>
      <c r="AO301" s="1"/>
      <c r="AP301" s="1"/>
      <c r="AQ301" s="1"/>
      <c r="AR301" s="1"/>
      <c r="AS301" s="1"/>
      <c r="AT301" s="1"/>
      <c r="AU301" s="1"/>
      <c r="AV301" s="1"/>
      <c r="AW301" s="1"/>
      <c r="AX301" s="1"/>
      <c r="AY301" s="1"/>
      <c r="AZ301" s="1"/>
      <c r="BA301" s="1"/>
      <c r="BB301" s="1"/>
      <c r="BC301"/>
      <c r="BD301"/>
      <c r="BE301"/>
      <c r="BF301"/>
    </row>
    <row r="302" spans="2:58" s="19" customFormat="1" ht="17.25" customHeight="1">
      <c r="B302" s="56"/>
      <c r="C302" s="22"/>
      <c r="F302" s="23"/>
      <c r="I302" s="23"/>
      <c r="L302" s="23"/>
      <c r="O302" s="23"/>
      <c r="R302" s="23"/>
      <c r="U302" s="23"/>
      <c r="X302" s="23"/>
      <c r="AA302" s="23"/>
      <c r="AD302" s="23"/>
      <c r="AG302" s="23"/>
      <c r="AJ302" s="23"/>
      <c r="AM302" s="23"/>
      <c r="AN302"/>
      <c r="AO302" s="1"/>
      <c r="AP302" s="1"/>
      <c r="AQ302" s="1"/>
      <c r="AR302" s="1"/>
      <c r="AS302" s="1"/>
      <c r="AT302" s="1"/>
      <c r="AU302" s="1"/>
      <c r="AV302" s="1"/>
      <c r="AW302" s="1"/>
      <c r="AX302" s="1"/>
      <c r="AY302" s="1"/>
      <c r="AZ302" s="1"/>
      <c r="BA302" s="1"/>
      <c r="BB302" s="1"/>
      <c r="BC302"/>
      <c r="BD302"/>
      <c r="BE302"/>
      <c r="BF302"/>
    </row>
    <row r="303" spans="2:58" s="19" customFormat="1" ht="17.25" customHeight="1">
      <c r="B303" s="56"/>
      <c r="C303" s="22"/>
      <c r="F303" s="23"/>
      <c r="I303" s="23"/>
      <c r="L303" s="23"/>
      <c r="O303" s="23"/>
      <c r="R303" s="23"/>
      <c r="U303" s="23"/>
      <c r="X303" s="23"/>
      <c r="AA303" s="23"/>
      <c r="AD303" s="23"/>
      <c r="AG303" s="23"/>
      <c r="AJ303" s="23"/>
      <c r="AM303" s="23"/>
      <c r="AN303"/>
      <c r="AO303" s="1"/>
      <c r="AP303" s="1"/>
      <c r="AQ303" s="1"/>
      <c r="AR303" s="1"/>
      <c r="AS303" s="1"/>
      <c r="AT303" s="1"/>
      <c r="AU303" s="1"/>
      <c r="AV303" s="1"/>
      <c r="AW303" s="1"/>
      <c r="AX303" s="1"/>
      <c r="AY303" s="1"/>
      <c r="AZ303" s="1"/>
      <c r="BA303" s="1"/>
      <c r="BB303" s="1"/>
      <c r="BC303"/>
      <c r="BD303"/>
      <c r="BE303"/>
      <c r="BF303"/>
    </row>
    <row r="304" spans="2:58" s="19" customFormat="1" ht="17.25" customHeight="1">
      <c r="B304" s="56"/>
      <c r="C304" s="22"/>
      <c r="F304" s="23"/>
      <c r="I304" s="23"/>
      <c r="L304" s="23"/>
      <c r="O304" s="23"/>
      <c r="R304" s="23"/>
      <c r="U304" s="23"/>
      <c r="X304" s="23"/>
      <c r="AA304" s="23"/>
      <c r="AD304" s="23"/>
      <c r="AG304" s="23"/>
      <c r="AJ304" s="23"/>
      <c r="AM304" s="23"/>
      <c r="AN304"/>
      <c r="AO304" s="1"/>
      <c r="AP304" s="1"/>
      <c r="AQ304" s="1"/>
      <c r="AR304" s="1"/>
      <c r="AS304" s="1"/>
      <c r="AT304" s="1"/>
      <c r="AU304" s="1"/>
      <c r="AV304" s="1"/>
      <c r="AW304" s="1"/>
      <c r="AX304" s="1"/>
      <c r="AY304" s="1"/>
      <c r="AZ304" s="1"/>
      <c r="BA304" s="1"/>
      <c r="BB304" s="1"/>
      <c r="BC304"/>
      <c r="BD304"/>
      <c r="BE304"/>
      <c r="BF304"/>
    </row>
    <row r="305" spans="2:58" s="19" customFormat="1" ht="17.25" customHeight="1">
      <c r="B305" s="56"/>
      <c r="C305" s="22"/>
      <c r="F305" s="23"/>
      <c r="I305" s="23"/>
      <c r="L305" s="23"/>
      <c r="O305" s="23"/>
      <c r="R305" s="23"/>
      <c r="U305" s="23"/>
      <c r="X305" s="23"/>
      <c r="AA305" s="23"/>
      <c r="AD305" s="23"/>
      <c r="AG305" s="23"/>
      <c r="AJ305" s="23"/>
      <c r="AM305" s="23"/>
      <c r="AN305"/>
      <c r="AO305" s="1"/>
      <c r="AP305" s="1"/>
      <c r="AQ305" s="1"/>
      <c r="AR305" s="1"/>
      <c r="AS305" s="1"/>
      <c r="AT305" s="1"/>
      <c r="AU305" s="1"/>
      <c r="AV305" s="1"/>
      <c r="AW305" s="1"/>
      <c r="AX305" s="1"/>
      <c r="AY305" s="1"/>
      <c r="AZ305" s="1"/>
      <c r="BA305" s="1"/>
      <c r="BB305" s="1"/>
      <c r="BC305"/>
      <c r="BD305"/>
      <c r="BE305"/>
      <c r="BF305"/>
    </row>
    <row r="306" spans="2:58" s="19" customFormat="1" ht="17.25" customHeight="1">
      <c r="B306" s="56"/>
      <c r="C306" s="22"/>
      <c r="F306" s="23"/>
      <c r="I306" s="23"/>
      <c r="L306" s="23"/>
      <c r="O306" s="23"/>
      <c r="R306" s="23"/>
      <c r="U306" s="23"/>
      <c r="X306" s="23"/>
      <c r="AA306" s="23"/>
      <c r="AD306" s="23"/>
      <c r="AG306" s="23"/>
      <c r="AJ306" s="23"/>
      <c r="AM306" s="23"/>
      <c r="AN306"/>
      <c r="AO306" s="1"/>
      <c r="AP306" s="1"/>
      <c r="AQ306" s="1"/>
      <c r="AR306" s="1"/>
      <c r="AS306" s="1"/>
      <c r="AT306" s="1"/>
      <c r="AU306" s="1"/>
      <c r="AV306" s="1"/>
      <c r="AW306" s="1"/>
      <c r="AX306" s="1"/>
      <c r="AY306" s="1"/>
      <c r="AZ306" s="1"/>
      <c r="BA306" s="1"/>
      <c r="BB306" s="1"/>
      <c r="BC306"/>
      <c r="BD306"/>
      <c r="BE306"/>
      <c r="BF306"/>
    </row>
    <row r="307" spans="2:58" s="19" customFormat="1" ht="17.25" customHeight="1">
      <c r="B307" s="56"/>
      <c r="C307" s="22"/>
      <c r="F307" s="23"/>
      <c r="I307" s="23"/>
      <c r="L307" s="23"/>
      <c r="O307" s="23"/>
      <c r="R307" s="23"/>
      <c r="U307" s="23"/>
      <c r="X307" s="23"/>
      <c r="AA307" s="23"/>
      <c r="AD307" s="23"/>
      <c r="AG307" s="23"/>
      <c r="AJ307" s="23"/>
      <c r="AM307" s="23"/>
      <c r="AN307"/>
      <c r="AO307" s="1"/>
      <c r="AP307" s="1"/>
      <c r="AQ307" s="1"/>
      <c r="AR307" s="1"/>
      <c r="AS307" s="1"/>
      <c r="AT307" s="1"/>
      <c r="AU307" s="1"/>
      <c r="AV307" s="1"/>
      <c r="AW307" s="1"/>
      <c r="AX307" s="1"/>
      <c r="AY307" s="1"/>
      <c r="AZ307" s="1"/>
      <c r="BA307" s="1"/>
      <c r="BB307" s="1"/>
      <c r="BC307"/>
      <c r="BD307"/>
      <c r="BE307"/>
      <c r="BF307"/>
    </row>
    <row r="308" spans="2:58" s="19" customFormat="1" ht="17.25" customHeight="1">
      <c r="B308" s="56"/>
      <c r="C308" s="22"/>
      <c r="F308" s="23"/>
      <c r="I308" s="23"/>
      <c r="L308" s="23"/>
      <c r="O308" s="23"/>
      <c r="R308" s="23"/>
      <c r="U308" s="23"/>
      <c r="X308" s="23"/>
      <c r="AA308" s="23"/>
      <c r="AD308" s="23"/>
      <c r="AG308" s="23"/>
      <c r="AJ308" s="23"/>
      <c r="AM308" s="23"/>
      <c r="AN308"/>
      <c r="AO308" s="1"/>
      <c r="AP308" s="1"/>
      <c r="AQ308" s="1"/>
      <c r="AR308" s="1"/>
      <c r="AS308" s="1"/>
      <c r="AT308" s="1"/>
      <c r="AU308" s="1"/>
      <c r="AV308" s="1"/>
      <c r="AW308" s="1"/>
      <c r="AX308" s="1"/>
      <c r="AY308" s="1"/>
      <c r="AZ308" s="1"/>
      <c r="BA308" s="1"/>
      <c r="BB308" s="1"/>
      <c r="BC308"/>
      <c r="BD308"/>
      <c r="BE308"/>
      <c r="BF308"/>
    </row>
    <row r="309" spans="2:58" s="19" customFormat="1" ht="17.25" customHeight="1">
      <c r="B309" s="56"/>
      <c r="C309" s="22"/>
      <c r="F309" s="23"/>
      <c r="I309" s="23"/>
      <c r="L309" s="23"/>
      <c r="O309" s="23"/>
      <c r="R309" s="23"/>
      <c r="U309" s="23"/>
      <c r="X309" s="23"/>
      <c r="AA309" s="23"/>
      <c r="AD309" s="23"/>
      <c r="AG309" s="23"/>
      <c r="AJ309" s="23"/>
      <c r="AM309" s="23"/>
      <c r="AN309"/>
      <c r="AO309" s="1"/>
      <c r="AP309" s="1"/>
      <c r="AQ309" s="1"/>
      <c r="AR309" s="1"/>
      <c r="AS309" s="1"/>
      <c r="AT309" s="1"/>
      <c r="AU309" s="1"/>
      <c r="AV309" s="1"/>
      <c r="AW309" s="1"/>
      <c r="AX309" s="1"/>
      <c r="AY309" s="1"/>
      <c r="AZ309" s="1"/>
      <c r="BA309" s="1"/>
      <c r="BB309" s="1"/>
      <c r="BC309"/>
      <c r="BD309"/>
      <c r="BE309"/>
      <c r="BF309"/>
    </row>
    <row r="310" spans="2:58" s="19" customFormat="1" ht="17.25" customHeight="1">
      <c r="B310" s="56"/>
      <c r="C310" s="22"/>
      <c r="F310" s="23"/>
      <c r="I310" s="23"/>
      <c r="L310" s="23"/>
      <c r="O310" s="23"/>
      <c r="R310" s="23"/>
      <c r="U310" s="23"/>
      <c r="X310" s="23"/>
      <c r="AA310" s="23"/>
      <c r="AD310" s="23"/>
      <c r="AG310" s="23"/>
      <c r="AJ310" s="23"/>
      <c r="AM310" s="23"/>
      <c r="AN310"/>
      <c r="AO310" s="1"/>
      <c r="AP310" s="1"/>
      <c r="AQ310" s="1"/>
      <c r="AR310" s="1"/>
      <c r="AS310" s="1"/>
      <c r="AT310" s="1"/>
      <c r="AU310" s="1"/>
      <c r="AV310" s="1"/>
      <c r="AW310" s="1"/>
      <c r="AX310" s="1"/>
      <c r="AY310" s="1"/>
      <c r="AZ310" s="1"/>
      <c r="BA310" s="1"/>
      <c r="BB310" s="1"/>
      <c r="BC310"/>
      <c r="BD310"/>
      <c r="BE310"/>
      <c r="BF310"/>
    </row>
    <row r="311" spans="2:58" s="19" customFormat="1" ht="17.25" customHeight="1">
      <c r="B311" s="56"/>
      <c r="C311" s="22"/>
      <c r="F311" s="23"/>
      <c r="I311" s="23"/>
      <c r="L311" s="23"/>
      <c r="O311" s="23"/>
      <c r="R311" s="23"/>
      <c r="U311" s="23"/>
      <c r="X311" s="23"/>
      <c r="AA311" s="23"/>
      <c r="AD311" s="23"/>
      <c r="AG311" s="23"/>
      <c r="AJ311" s="23"/>
      <c r="AM311" s="23"/>
      <c r="AN311"/>
      <c r="AO311" s="1"/>
      <c r="AP311" s="1"/>
      <c r="AQ311" s="1"/>
      <c r="AR311" s="1"/>
      <c r="AS311" s="1"/>
      <c r="AT311" s="1"/>
      <c r="AU311" s="1"/>
      <c r="AV311" s="1"/>
      <c r="AW311" s="1"/>
      <c r="AX311" s="1"/>
      <c r="AY311" s="1"/>
      <c r="AZ311" s="1"/>
      <c r="BA311" s="1"/>
      <c r="BB311" s="1"/>
      <c r="BC311"/>
      <c r="BD311"/>
      <c r="BE311"/>
      <c r="BF311"/>
    </row>
    <row r="312" spans="2:58" s="19" customFormat="1" ht="17.25" customHeight="1">
      <c r="B312" s="56"/>
      <c r="C312" s="22"/>
      <c r="F312" s="23"/>
      <c r="I312" s="23"/>
      <c r="L312" s="23"/>
      <c r="O312" s="23"/>
      <c r="R312" s="23"/>
      <c r="U312" s="23"/>
      <c r="X312" s="23"/>
      <c r="AA312" s="23"/>
      <c r="AD312" s="23"/>
      <c r="AG312" s="23"/>
      <c r="AJ312" s="23"/>
      <c r="AM312" s="23"/>
      <c r="AN312"/>
      <c r="AO312" s="1"/>
      <c r="AP312" s="1"/>
      <c r="AQ312" s="1"/>
      <c r="AR312" s="1"/>
      <c r="AS312" s="1"/>
      <c r="AT312" s="1"/>
      <c r="AU312" s="1"/>
      <c r="AV312" s="1"/>
      <c r="AW312" s="1"/>
      <c r="AX312" s="1"/>
      <c r="AY312" s="1"/>
      <c r="AZ312" s="1"/>
      <c r="BA312" s="1"/>
      <c r="BB312" s="1"/>
      <c r="BC312"/>
      <c r="BD312"/>
      <c r="BE312"/>
      <c r="BF312"/>
    </row>
    <row r="313" spans="2:58" s="19" customFormat="1" ht="17.25" customHeight="1">
      <c r="B313" s="56"/>
      <c r="C313" s="22"/>
      <c r="F313" s="23"/>
      <c r="I313" s="23"/>
      <c r="L313" s="23"/>
      <c r="O313" s="23"/>
      <c r="R313" s="23"/>
      <c r="U313" s="23"/>
      <c r="X313" s="23"/>
      <c r="AA313" s="23"/>
      <c r="AD313" s="23"/>
      <c r="AG313" s="23"/>
      <c r="AJ313" s="23"/>
      <c r="AM313" s="23"/>
      <c r="AN313"/>
      <c r="AO313" s="1"/>
      <c r="AP313" s="1"/>
      <c r="AQ313" s="1"/>
      <c r="AR313" s="1"/>
      <c r="AS313" s="1"/>
      <c r="AT313" s="1"/>
      <c r="AU313" s="1"/>
      <c r="AV313" s="1"/>
      <c r="AW313" s="1"/>
      <c r="AX313" s="1"/>
      <c r="AY313" s="1"/>
      <c r="AZ313" s="1"/>
      <c r="BA313" s="1"/>
      <c r="BB313" s="1"/>
      <c r="BC313"/>
      <c r="BD313"/>
      <c r="BE313"/>
      <c r="BF313"/>
    </row>
    <row r="314" spans="2:58" s="19" customFormat="1" ht="17.25" customHeight="1">
      <c r="B314" s="56"/>
      <c r="C314" s="22"/>
      <c r="F314" s="23"/>
      <c r="I314" s="23"/>
      <c r="L314" s="23"/>
      <c r="O314" s="23"/>
      <c r="R314" s="23"/>
      <c r="U314" s="23"/>
      <c r="X314" s="23"/>
      <c r="AA314" s="23"/>
      <c r="AD314" s="23"/>
      <c r="AG314" s="23"/>
      <c r="AJ314" s="23"/>
      <c r="AM314" s="23"/>
      <c r="AN314"/>
      <c r="AO314" s="1"/>
      <c r="AP314" s="1"/>
      <c r="AQ314" s="1"/>
      <c r="AR314" s="1"/>
      <c r="AS314" s="1"/>
      <c r="AT314" s="1"/>
      <c r="AU314" s="1"/>
      <c r="AV314" s="1"/>
      <c r="AW314" s="1"/>
      <c r="AX314" s="1"/>
      <c r="AY314" s="1"/>
      <c r="AZ314" s="1"/>
      <c r="BA314" s="1"/>
      <c r="BB314" s="1"/>
      <c r="BC314"/>
      <c r="BD314"/>
      <c r="BE314"/>
      <c r="BF314"/>
    </row>
    <row r="315" spans="2:58" s="19" customFormat="1" ht="17.25" customHeight="1">
      <c r="B315" s="56"/>
      <c r="C315" s="22"/>
      <c r="F315" s="23"/>
      <c r="I315" s="23"/>
      <c r="L315" s="23"/>
      <c r="O315" s="23"/>
      <c r="R315" s="23"/>
      <c r="U315" s="23"/>
      <c r="X315" s="23"/>
      <c r="AA315" s="23"/>
      <c r="AD315" s="23"/>
      <c r="AG315" s="23"/>
      <c r="AJ315" s="23"/>
      <c r="AM315" s="23"/>
      <c r="AN315"/>
      <c r="AO315" s="1"/>
      <c r="AP315" s="1"/>
      <c r="AQ315" s="1"/>
      <c r="AR315" s="1"/>
      <c r="AS315" s="1"/>
      <c r="AT315" s="1"/>
      <c r="AU315" s="1"/>
      <c r="AV315" s="1"/>
      <c r="AW315" s="1"/>
      <c r="AX315" s="1"/>
      <c r="AY315" s="1"/>
      <c r="AZ315" s="1"/>
      <c r="BA315" s="1"/>
      <c r="BB315" s="1"/>
      <c r="BC315"/>
      <c r="BD315"/>
      <c r="BE315"/>
      <c r="BF315"/>
    </row>
    <row r="316" spans="2:58" s="19" customFormat="1" ht="17.25" customHeight="1">
      <c r="B316" s="56"/>
      <c r="C316" s="22"/>
      <c r="F316" s="23"/>
      <c r="I316" s="23"/>
      <c r="L316" s="23"/>
      <c r="O316" s="23"/>
      <c r="R316" s="23"/>
      <c r="U316" s="23"/>
      <c r="X316" s="23"/>
      <c r="AA316" s="23"/>
      <c r="AD316" s="23"/>
      <c r="AG316" s="23"/>
      <c r="AJ316" s="23"/>
      <c r="AM316" s="23"/>
      <c r="AN316"/>
      <c r="AO316" s="1"/>
      <c r="AP316" s="1"/>
      <c r="AQ316" s="1"/>
      <c r="AR316" s="1"/>
      <c r="AS316" s="1"/>
      <c r="AT316" s="1"/>
      <c r="AU316" s="1"/>
      <c r="AV316" s="1"/>
      <c r="AW316" s="1"/>
      <c r="AX316" s="1"/>
      <c r="AY316" s="1"/>
      <c r="AZ316" s="1"/>
      <c r="BA316" s="1"/>
      <c r="BB316" s="1"/>
      <c r="BC316"/>
      <c r="BD316"/>
      <c r="BE316"/>
      <c r="BF316"/>
    </row>
    <row r="317" spans="2:58" s="19" customFormat="1" ht="17.25" customHeight="1">
      <c r="B317" s="56"/>
      <c r="C317" s="22"/>
      <c r="F317" s="23"/>
      <c r="I317" s="23"/>
      <c r="L317" s="23"/>
      <c r="O317" s="23"/>
      <c r="R317" s="23"/>
      <c r="U317" s="23"/>
      <c r="X317" s="23"/>
      <c r="AA317" s="23"/>
      <c r="AD317" s="23"/>
      <c r="AG317" s="23"/>
      <c r="AJ317" s="23"/>
      <c r="AM317" s="23"/>
      <c r="AN317"/>
      <c r="AO317" s="1"/>
      <c r="AP317" s="1"/>
      <c r="AQ317" s="1"/>
      <c r="AR317" s="1"/>
      <c r="AS317" s="1"/>
      <c r="AT317" s="1"/>
      <c r="AU317" s="1"/>
      <c r="AV317" s="1"/>
      <c r="AW317" s="1"/>
      <c r="AX317" s="1"/>
      <c r="AY317" s="1"/>
      <c r="AZ317" s="1"/>
      <c r="BA317" s="1"/>
      <c r="BB317" s="1"/>
      <c r="BC317"/>
      <c r="BD317"/>
      <c r="BE317"/>
      <c r="BF317"/>
    </row>
    <row r="318" spans="2:58" s="19" customFormat="1" ht="17.25" customHeight="1">
      <c r="B318" s="56"/>
      <c r="C318" s="22"/>
      <c r="F318" s="23"/>
      <c r="I318" s="23"/>
      <c r="L318" s="23"/>
      <c r="O318" s="23"/>
      <c r="R318" s="23"/>
      <c r="U318" s="23"/>
      <c r="X318" s="23"/>
      <c r="AA318" s="23"/>
      <c r="AD318" s="23"/>
      <c r="AG318" s="23"/>
      <c r="AJ318" s="23"/>
      <c r="AM318" s="23"/>
      <c r="AN318"/>
      <c r="AO318" s="1"/>
      <c r="AP318" s="1"/>
      <c r="AQ318" s="1"/>
      <c r="AR318" s="1"/>
      <c r="AS318" s="1"/>
      <c r="AT318" s="1"/>
      <c r="AU318" s="1"/>
      <c r="AV318" s="1"/>
      <c r="AW318" s="1"/>
      <c r="AX318" s="1"/>
      <c r="AY318" s="1"/>
      <c r="AZ318" s="1"/>
      <c r="BA318" s="1"/>
      <c r="BB318" s="1"/>
      <c r="BC318"/>
      <c r="BD318"/>
      <c r="BE318"/>
      <c r="BF318"/>
    </row>
    <row r="319" spans="2:58" s="19" customFormat="1" ht="17.25" customHeight="1">
      <c r="B319" s="56"/>
      <c r="C319" s="22"/>
      <c r="F319" s="23"/>
      <c r="I319" s="23"/>
      <c r="L319" s="23"/>
      <c r="O319" s="23"/>
      <c r="R319" s="23"/>
      <c r="U319" s="23"/>
      <c r="X319" s="23"/>
      <c r="AA319" s="23"/>
      <c r="AD319" s="23"/>
      <c r="AG319" s="23"/>
      <c r="AJ319" s="23"/>
      <c r="AM319" s="23"/>
      <c r="AN319"/>
      <c r="AO319" s="1"/>
      <c r="AP319" s="1"/>
      <c r="AQ319" s="1"/>
      <c r="AR319" s="1"/>
      <c r="AS319" s="1"/>
      <c r="AT319" s="1"/>
      <c r="AU319" s="1"/>
      <c r="AV319" s="1"/>
      <c r="AW319" s="1"/>
      <c r="AX319" s="1"/>
      <c r="AY319" s="1"/>
      <c r="AZ319" s="1"/>
      <c r="BA319" s="1"/>
      <c r="BB319" s="1"/>
      <c r="BC319"/>
      <c r="BD319"/>
      <c r="BE319"/>
      <c r="BF319"/>
    </row>
    <row r="320" spans="2:58" s="19" customFormat="1" ht="17.25" customHeight="1">
      <c r="B320" s="56"/>
      <c r="C320" s="22"/>
      <c r="F320" s="23"/>
      <c r="I320" s="23"/>
      <c r="L320" s="23"/>
      <c r="O320" s="23"/>
      <c r="R320" s="23"/>
      <c r="U320" s="23"/>
      <c r="X320" s="23"/>
      <c r="AA320" s="23"/>
      <c r="AD320" s="23"/>
      <c r="AG320" s="23"/>
      <c r="AJ320" s="23"/>
      <c r="AM320" s="23"/>
      <c r="AN320"/>
      <c r="AO320" s="1"/>
      <c r="AP320" s="1"/>
      <c r="AQ320" s="1"/>
      <c r="AR320" s="1"/>
      <c r="AS320" s="1"/>
      <c r="AT320" s="1"/>
      <c r="AU320" s="1"/>
      <c r="AV320" s="1"/>
      <c r="AW320" s="1"/>
      <c r="AX320" s="1"/>
      <c r="AY320" s="1"/>
      <c r="AZ320" s="1"/>
      <c r="BA320" s="1"/>
      <c r="BB320" s="1"/>
      <c r="BC320"/>
      <c r="BD320"/>
      <c r="BE320"/>
      <c r="BF320"/>
    </row>
    <row r="321" spans="2:58" s="19" customFormat="1" ht="17.25" customHeight="1">
      <c r="B321" s="56"/>
      <c r="C321" s="22"/>
      <c r="F321" s="23"/>
      <c r="I321" s="23"/>
      <c r="L321" s="23"/>
      <c r="O321" s="23"/>
      <c r="R321" s="23"/>
      <c r="U321" s="23"/>
      <c r="X321" s="23"/>
      <c r="AA321" s="23"/>
      <c r="AD321" s="23"/>
      <c r="AG321" s="23"/>
      <c r="AJ321" s="23"/>
      <c r="AM321" s="23"/>
      <c r="AN321"/>
      <c r="AO321" s="1"/>
      <c r="AP321" s="1"/>
      <c r="AQ321" s="1"/>
      <c r="AR321" s="1"/>
      <c r="AS321" s="1"/>
      <c r="AT321" s="1"/>
      <c r="AU321" s="1"/>
      <c r="AV321" s="1"/>
      <c r="AW321" s="1"/>
      <c r="AX321" s="1"/>
      <c r="AY321" s="1"/>
      <c r="AZ321" s="1"/>
      <c r="BA321" s="1"/>
      <c r="BB321" s="1"/>
      <c r="BC321"/>
      <c r="BD321"/>
      <c r="BE321"/>
      <c r="BF321"/>
    </row>
    <row r="322" spans="2:58" s="19" customFormat="1" ht="17.25" customHeight="1">
      <c r="B322" s="56"/>
      <c r="C322" s="22"/>
      <c r="F322" s="23"/>
      <c r="I322" s="23"/>
      <c r="L322" s="23"/>
      <c r="O322" s="23"/>
      <c r="R322" s="23"/>
      <c r="U322" s="23"/>
      <c r="X322" s="23"/>
      <c r="AA322" s="23"/>
      <c r="AD322" s="23"/>
      <c r="AG322" s="23"/>
      <c r="AJ322" s="23"/>
      <c r="AM322" s="23"/>
      <c r="AN322"/>
      <c r="AO322" s="1"/>
      <c r="AP322" s="1"/>
      <c r="AQ322" s="1"/>
      <c r="AR322" s="1"/>
      <c r="AS322" s="1"/>
      <c r="AT322" s="1"/>
      <c r="AU322" s="1"/>
      <c r="AV322" s="1"/>
      <c r="AW322" s="1"/>
      <c r="AX322" s="1"/>
      <c r="AY322" s="1"/>
      <c r="AZ322" s="1"/>
      <c r="BA322" s="1"/>
      <c r="BB322" s="1"/>
      <c r="BC322"/>
      <c r="BD322"/>
      <c r="BE322"/>
      <c r="BF322"/>
    </row>
    <row r="323" spans="2:58" s="19" customFormat="1" ht="17.25" customHeight="1">
      <c r="B323" s="56"/>
      <c r="C323" s="22"/>
      <c r="F323" s="23"/>
      <c r="I323" s="23"/>
      <c r="L323" s="23"/>
      <c r="O323" s="23"/>
      <c r="R323" s="23"/>
      <c r="U323" s="23"/>
      <c r="X323" s="23"/>
      <c r="AA323" s="23"/>
      <c r="AD323" s="23"/>
      <c r="AG323" s="23"/>
      <c r="AJ323" s="23"/>
      <c r="AM323" s="23"/>
      <c r="AN323"/>
      <c r="AO323" s="1"/>
      <c r="AP323" s="1"/>
      <c r="AQ323" s="1"/>
      <c r="AR323" s="1"/>
      <c r="AS323" s="1"/>
      <c r="AT323" s="1"/>
      <c r="AU323" s="1"/>
      <c r="AV323" s="1"/>
      <c r="AW323" s="1"/>
      <c r="AX323" s="1"/>
      <c r="AY323" s="1"/>
      <c r="AZ323" s="1"/>
      <c r="BA323" s="1"/>
      <c r="BB323" s="1"/>
      <c r="BC323"/>
      <c r="BD323"/>
      <c r="BE323"/>
      <c r="BF323"/>
    </row>
    <row r="324" spans="2:58" s="19" customFormat="1" ht="17.25" customHeight="1">
      <c r="B324" s="56"/>
      <c r="C324" s="22"/>
      <c r="F324" s="23"/>
      <c r="I324" s="23"/>
      <c r="L324" s="23"/>
      <c r="O324" s="23"/>
      <c r="R324" s="23"/>
      <c r="U324" s="23"/>
      <c r="X324" s="23"/>
      <c r="AA324" s="23"/>
      <c r="AD324" s="23"/>
      <c r="AG324" s="23"/>
      <c r="AJ324" s="23"/>
      <c r="AM324" s="23"/>
      <c r="AN324"/>
      <c r="AO324" s="1"/>
      <c r="AP324" s="1"/>
      <c r="AQ324" s="1"/>
      <c r="AR324" s="1"/>
      <c r="AS324" s="1"/>
      <c r="AT324" s="1"/>
      <c r="AU324" s="1"/>
      <c r="AV324" s="1"/>
      <c r="AW324" s="1"/>
      <c r="AX324" s="1"/>
      <c r="AY324" s="1"/>
      <c r="AZ324" s="1"/>
      <c r="BA324" s="1"/>
      <c r="BB324" s="1"/>
      <c r="BC324"/>
      <c r="BD324"/>
      <c r="BE324"/>
      <c r="BF324"/>
    </row>
    <row r="325" spans="2:58" s="19" customFormat="1" ht="17.25" customHeight="1">
      <c r="B325" s="56"/>
      <c r="C325" s="22"/>
      <c r="F325" s="23"/>
      <c r="I325" s="23"/>
      <c r="L325" s="23"/>
      <c r="O325" s="23"/>
      <c r="R325" s="23"/>
      <c r="U325" s="23"/>
      <c r="X325" s="23"/>
      <c r="AA325" s="23"/>
      <c r="AD325" s="23"/>
      <c r="AG325" s="23"/>
      <c r="AJ325" s="23"/>
      <c r="AM325" s="23"/>
      <c r="AN325"/>
      <c r="AO325" s="1"/>
      <c r="AP325" s="1"/>
      <c r="AQ325" s="1"/>
      <c r="AR325" s="1"/>
      <c r="AS325" s="1"/>
      <c r="AT325" s="1"/>
      <c r="AU325" s="1"/>
      <c r="AV325" s="1"/>
      <c r="AW325" s="1"/>
      <c r="AX325" s="1"/>
      <c r="AY325" s="1"/>
      <c r="AZ325" s="1"/>
      <c r="BA325" s="1"/>
      <c r="BB325" s="1"/>
      <c r="BC325"/>
      <c r="BD325"/>
      <c r="BE325"/>
      <c r="BF325"/>
    </row>
    <row r="326" spans="2:58" s="19" customFormat="1" ht="17.25" customHeight="1">
      <c r="B326" s="56"/>
      <c r="C326" s="22"/>
      <c r="F326" s="23"/>
      <c r="I326" s="23"/>
      <c r="L326" s="23"/>
      <c r="O326" s="23"/>
      <c r="R326" s="23"/>
      <c r="U326" s="23"/>
      <c r="X326" s="23"/>
      <c r="AA326" s="23"/>
      <c r="AD326" s="23"/>
      <c r="AG326" s="23"/>
      <c r="AJ326" s="23"/>
      <c r="AM326" s="23"/>
      <c r="AN326"/>
      <c r="AO326" s="1"/>
      <c r="AP326" s="1"/>
      <c r="AQ326" s="1"/>
      <c r="AR326" s="1"/>
      <c r="AS326" s="1"/>
      <c r="AT326" s="1"/>
      <c r="AU326" s="1"/>
      <c r="AV326" s="1"/>
      <c r="AW326" s="1"/>
      <c r="AX326" s="1"/>
      <c r="AY326" s="1"/>
      <c r="AZ326" s="1"/>
      <c r="BA326" s="1"/>
      <c r="BB326" s="1"/>
      <c r="BC326"/>
      <c r="BD326"/>
      <c r="BE326"/>
      <c r="BF326"/>
    </row>
    <row r="327" spans="2:58" s="19" customFormat="1" ht="17.25" customHeight="1">
      <c r="B327" s="56"/>
      <c r="C327" s="22"/>
      <c r="F327" s="23"/>
      <c r="I327" s="23"/>
      <c r="L327" s="23"/>
      <c r="O327" s="23"/>
      <c r="R327" s="23"/>
      <c r="U327" s="23"/>
      <c r="X327" s="23"/>
      <c r="AA327" s="23"/>
      <c r="AD327" s="23"/>
      <c r="AG327" s="23"/>
      <c r="AJ327" s="23"/>
      <c r="AM327" s="23"/>
      <c r="AN327"/>
      <c r="AO327" s="1"/>
      <c r="AP327" s="1"/>
      <c r="AQ327" s="1"/>
      <c r="AR327" s="1"/>
      <c r="AS327" s="1"/>
      <c r="AT327" s="1"/>
      <c r="AU327" s="1"/>
      <c r="AV327" s="1"/>
      <c r="AW327" s="1"/>
      <c r="AX327" s="1"/>
      <c r="AY327" s="1"/>
      <c r="AZ327" s="1"/>
      <c r="BA327" s="1"/>
      <c r="BB327" s="1"/>
      <c r="BC327"/>
      <c r="BD327"/>
      <c r="BE327"/>
      <c r="BF327"/>
    </row>
    <row r="328" spans="2:58" s="19" customFormat="1" ht="17.25" customHeight="1">
      <c r="B328" s="56"/>
      <c r="C328" s="22"/>
      <c r="F328" s="23"/>
      <c r="I328" s="23"/>
      <c r="L328" s="23"/>
      <c r="O328" s="23"/>
      <c r="R328" s="23"/>
      <c r="U328" s="23"/>
      <c r="X328" s="23"/>
      <c r="AA328" s="23"/>
      <c r="AD328" s="23"/>
      <c r="AG328" s="23"/>
      <c r="AJ328" s="23"/>
      <c r="AM328" s="23"/>
      <c r="AN328"/>
      <c r="AO328" s="1"/>
      <c r="AP328" s="1"/>
      <c r="AQ328" s="1"/>
      <c r="AR328" s="1"/>
      <c r="AS328" s="1"/>
      <c r="AT328" s="1"/>
      <c r="AU328" s="1"/>
      <c r="AV328" s="1"/>
      <c r="AW328" s="1"/>
      <c r="AX328" s="1"/>
      <c r="AY328" s="1"/>
      <c r="AZ328" s="1"/>
      <c r="BA328" s="1"/>
      <c r="BB328" s="1"/>
      <c r="BC328"/>
      <c r="BD328"/>
      <c r="BE328"/>
      <c r="BF328"/>
    </row>
    <row r="329" spans="2:58" s="19" customFormat="1" ht="17.25" customHeight="1">
      <c r="B329" s="56"/>
      <c r="C329" s="22"/>
      <c r="F329" s="23"/>
      <c r="I329" s="23"/>
      <c r="L329" s="23"/>
      <c r="O329" s="23"/>
      <c r="R329" s="23"/>
      <c r="U329" s="23"/>
      <c r="X329" s="23"/>
      <c r="AA329" s="23"/>
      <c r="AD329" s="23"/>
      <c r="AG329" s="23"/>
      <c r="AJ329" s="23"/>
      <c r="AM329" s="23"/>
      <c r="AN329"/>
      <c r="AO329" s="1"/>
      <c r="AP329" s="1"/>
      <c r="AQ329" s="1"/>
      <c r="AR329" s="1"/>
      <c r="AS329" s="1"/>
      <c r="AT329" s="1"/>
      <c r="AU329" s="1"/>
      <c r="AV329" s="1"/>
      <c r="AW329" s="1"/>
      <c r="AX329" s="1"/>
      <c r="AY329" s="1"/>
      <c r="AZ329" s="1"/>
      <c r="BA329" s="1"/>
      <c r="BB329" s="1"/>
      <c r="BC329"/>
      <c r="BD329"/>
      <c r="BE329"/>
      <c r="BF329"/>
    </row>
    <row r="330" spans="2:58" s="19" customFormat="1" ht="17.25" customHeight="1">
      <c r="B330" s="56"/>
      <c r="C330" s="22"/>
      <c r="F330" s="23"/>
      <c r="I330" s="23"/>
      <c r="L330" s="23"/>
      <c r="O330" s="23"/>
      <c r="R330" s="23"/>
      <c r="U330" s="23"/>
      <c r="X330" s="23"/>
      <c r="AA330" s="23"/>
      <c r="AD330" s="23"/>
      <c r="AG330" s="23"/>
      <c r="AJ330" s="23"/>
      <c r="AM330" s="23"/>
      <c r="AN330"/>
      <c r="AO330" s="1"/>
      <c r="AP330" s="1"/>
      <c r="AQ330" s="1"/>
      <c r="AR330" s="1"/>
      <c r="AS330" s="1"/>
      <c r="AT330" s="1"/>
      <c r="AU330" s="1"/>
      <c r="AV330" s="1"/>
      <c r="AW330" s="1"/>
      <c r="AX330" s="1"/>
      <c r="AY330" s="1"/>
      <c r="AZ330" s="1"/>
      <c r="BA330" s="1"/>
      <c r="BB330" s="1"/>
      <c r="BC330"/>
      <c r="BD330"/>
      <c r="BE330"/>
      <c r="BF330"/>
    </row>
    <row r="331" spans="2:58" s="19" customFormat="1" ht="17.25" customHeight="1">
      <c r="B331" s="56"/>
      <c r="C331" s="22"/>
      <c r="F331" s="23"/>
      <c r="I331" s="23"/>
      <c r="L331" s="23"/>
      <c r="O331" s="23"/>
      <c r="R331" s="23"/>
      <c r="U331" s="23"/>
      <c r="X331" s="23"/>
      <c r="AA331" s="23"/>
      <c r="AD331" s="23"/>
      <c r="AG331" s="23"/>
      <c r="AJ331" s="23"/>
      <c r="AM331" s="23"/>
      <c r="AN331"/>
      <c r="AO331" s="1"/>
      <c r="AP331" s="1"/>
      <c r="AQ331" s="1"/>
      <c r="AR331" s="1"/>
      <c r="AS331" s="1"/>
      <c r="AT331" s="1"/>
      <c r="AU331" s="1"/>
      <c r="AV331" s="1"/>
      <c r="AW331" s="1"/>
      <c r="AX331" s="1"/>
      <c r="AY331" s="1"/>
      <c r="AZ331" s="1"/>
      <c r="BA331" s="1"/>
      <c r="BB331" s="1"/>
      <c r="BC331"/>
      <c r="BD331"/>
      <c r="BE331"/>
      <c r="BF331"/>
    </row>
    <row r="332" spans="2:58" s="19" customFormat="1" ht="17.25" customHeight="1">
      <c r="B332" s="56"/>
      <c r="C332" s="22"/>
      <c r="F332" s="23"/>
      <c r="I332" s="23"/>
      <c r="L332" s="23"/>
      <c r="O332" s="23"/>
      <c r="R332" s="23"/>
      <c r="U332" s="23"/>
      <c r="X332" s="23"/>
      <c r="AA332" s="23"/>
      <c r="AD332" s="23"/>
      <c r="AG332" s="23"/>
      <c r="AJ332" s="23"/>
      <c r="AM332" s="23"/>
      <c r="AN332"/>
      <c r="AO332" s="1"/>
      <c r="AP332" s="1"/>
      <c r="AQ332" s="1"/>
      <c r="AR332" s="1"/>
      <c r="AS332" s="1"/>
      <c r="AT332" s="1"/>
      <c r="AU332" s="1"/>
      <c r="AV332" s="1"/>
      <c r="AW332" s="1"/>
      <c r="AX332" s="1"/>
      <c r="AY332" s="1"/>
      <c r="AZ332" s="1"/>
      <c r="BA332" s="1"/>
      <c r="BB332" s="1"/>
      <c r="BC332"/>
      <c r="BD332"/>
      <c r="BE332"/>
      <c r="BF332"/>
    </row>
    <row r="333" spans="2:58" s="19" customFormat="1" ht="17.25" customHeight="1">
      <c r="B333" s="56"/>
      <c r="C333" s="22"/>
      <c r="F333" s="23"/>
      <c r="I333" s="23"/>
      <c r="L333" s="23"/>
      <c r="O333" s="23"/>
      <c r="R333" s="23"/>
      <c r="U333" s="23"/>
      <c r="X333" s="23"/>
      <c r="AA333" s="23"/>
      <c r="AD333" s="23"/>
      <c r="AG333" s="23"/>
      <c r="AJ333" s="23"/>
      <c r="AM333" s="23"/>
      <c r="AN333"/>
      <c r="AO333" s="1"/>
      <c r="AP333" s="1"/>
      <c r="AQ333" s="1"/>
      <c r="AR333" s="1"/>
      <c r="AS333" s="1"/>
      <c r="AT333" s="1"/>
      <c r="AU333" s="1"/>
      <c r="AV333" s="1"/>
      <c r="AW333" s="1"/>
      <c r="AX333" s="1"/>
      <c r="AY333" s="1"/>
      <c r="AZ333" s="1"/>
      <c r="BA333" s="1"/>
      <c r="BB333" s="1"/>
      <c r="BC333"/>
      <c r="BD333"/>
      <c r="BE333"/>
      <c r="BF333"/>
    </row>
    <row r="334" spans="2:58" s="19" customFormat="1" ht="17.25" customHeight="1">
      <c r="B334" s="56"/>
      <c r="C334" s="22"/>
      <c r="F334" s="23"/>
      <c r="I334" s="23"/>
      <c r="L334" s="23"/>
      <c r="O334" s="23"/>
      <c r="R334" s="23"/>
      <c r="U334" s="23"/>
      <c r="X334" s="23"/>
      <c r="AA334" s="23"/>
      <c r="AD334" s="23"/>
      <c r="AG334" s="23"/>
      <c r="AJ334" s="23"/>
      <c r="AM334" s="23"/>
      <c r="AN334"/>
      <c r="AO334" s="1"/>
      <c r="AP334" s="1"/>
      <c r="AQ334" s="1"/>
      <c r="AR334" s="1"/>
      <c r="AS334" s="1"/>
      <c r="AT334" s="1"/>
      <c r="AU334" s="1"/>
      <c r="AV334" s="1"/>
      <c r="AW334" s="1"/>
      <c r="AX334" s="1"/>
      <c r="AY334" s="1"/>
      <c r="AZ334" s="1"/>
      <c r="BA334" s="1"/>
      <c r="BB334" s="1"/>
      <c r="BC334"/>
      <c r="BD334"/>
      <c r="BE334"/>
      <c r="BF334"/>
    </row>
    <row r="335" spans="2:58" s="19" customFormat="1" ht="17.25" customHeight="1">
      <c r="B335" s="56"/>
      <c r="C335" s="22"/>
      <c r="F335" s="23"/>
      <c r="I335" s="23"/>
      <c r="L335" s="23"/>
      <c r="O335" s="23"/>
      <c r="R335" s="23"/>
      <c r="U335" s="23"/>
      <c r="X335" s="23"/>
      <c r="AA335" s="23"/>
      <c r="AD335" s="23"/>
      <c r="AG335" s="23"/>
      <c r="AJ335" s="23"/>
      <c r="AM335" s="23"/>
      <c r="AN335"/>
      <c r="AO335" s="1"/>
      <c r="AP335" s="1"/>
      <c r="AQ335" s="1"/>
      <c r="AR335" s="1"/>
      <c r="AS335" s="1"/>
      <c r="AT335" s="1"/>
      <c r="AU335" s="1"/>
      <c r="AV335" s="1"/>
      <c r="AW335" s="1"/>
      <c r="AX335" s="1"/>
      <c r="AY335" s="1"/>
      <c r="AZ335" s="1"/>
      <c r="BA335" s="1"/>
      <c r="BB335" s="1"/>
      <c r="BC335"/>
      <c r="BD335"/>
      <c r="BE335"/>
      <c r="BF335"/>
    </row>
    <row r="336" spans="2:58" s="19" customFormat="1" ht="17.25" customHeight="1">
      <c r="B336" s="56"/>
      <c r="C336" s="22"/>
      <c r="F336" s="23"/>
      <c r="I336" s="23"/>
      <c r="L336" s="23"/>
      <c r="O336" s="23"/>
      <c r="R336" s="23"/>
      <c r="U336" s="23"/>
      <c r="X336" s="23"/>
      <c r="AA336" s="23"/>
      <c r="AD336" s="23"/>
      <c r="AG336" s="23"/>
      <c r="AJ336" s="23"/>
      <c r="AM336" s="23"/>
      <c r="AN336"/>
      <c r="AO336" s="1"/>
      <c r="AP336" s="1"/>
      <c r="AQ336" s="1"/>
      <c r="AR336" s="1"/>
      <c r="AS336" s="1"/>
      <c r="AT336" s="1"/>
      <c r="AU336" s="1"/>
      <c r="AV336" s="1"/>
      <c r="AW336" s="1"/>
      <c r="AX336" s="1"/>
      <c r="AY336" s="1"/>
      <c r="AZ336" s="1"/>
      <c r="BA336" s="1"/>
      <c r="BB336" s="1"/>
      <c r="BC336"/>
      <c r="BD336"/>
      <c r="BE336"/>
      <c r="BF336"/>
    </row>
    <row r="337" spans="2:58" s="19" customFormat="1" ht="17.25" customHeight="1">
      <c r="B337" s="56"/>
      <c r="C337" s="22"/>
      <c r="F337" s="23"/>
      <c r="I337" s="23"/>
      <c r="L337" s="23"/>
      <c r="O337" s="23"/>
      <c r="R337" s="23"/>
      <c r="U337" s="23"/>
      <c r="X337" s="23"/>
      <c r="AA337" s="23"/>
      <c r="AD337" s="23"/>
      <c r="AG337" s="23"/>
      <c r="AJ337" s="23"/>
      <c r="AM337" s="23"/>
      <c r="AN337"/>
      <c r="AO337" s="1"/>
      <c r="AP337" s="1"/>
      <c r="AQ337" s="1"/>
      <c r="AR337" s="1"/>
      <c r="AS337" s="1"/>
      <c r="AT337" s="1"/>
      <c r="AU337" s="1"/>
      <c r="AV337" s="1"/>
      <c r="AW337" s="1"/>
      <c r="AX337" s="1"/>
      <c r="AY337" s="1"/>
      <c r="AZ337" s="1"/>
      <c r="BA337" s="1"/>
      <c r="BB337" s="1"/>
      <c r="BC337"/>
      <c r="BD337"/>
      <c r="BE337"/>
      <c r="BF337"/>
    </row>
    <row r="338" spans="2:58" s="19" customFormat="1" ht="17.25" customHeight="1">
      <c r="B338" s="56"/>
      <c r="C338" s="22"/>
      <c r="F338" s="23"/>
      <c r="I338" s="23"/>
      <c r="L338" s="23"/>
      <c r="O338" s="23"/>
      <c r="R338" s="23"/>
      <c r="U338" s="23"/>
      <c r="X338" s="23"/>
      <c r="AA338" s="23"/>
      <c r="AD338" s="23"/>
      <c r="AG338" s="23"/>
      <c r="AJ338" s="23"/>
      <c r="AM338" s="23"/>
      <c r="AN338"/>
      <c r="AO338" s="1"/>
      <c r="AP338" s="1"/>
      <c r="AQ338" s="1"/>
      <c r="AR338" s="1"/>
      <c r="AS338" s="1"/>
      <c r="AT338" s="1"/>
      <c r="AU338" s="1"/>
      <c r="AV338" s="1"/>
      <c r="AW338" s="1"/>
      <c r="AX338" s="1"/>
      <c r="AY338" s="1"/>
      <c r="AZ338" s="1"/>
      <c r="BA338" s="1"/>
      <c r="BB338" s="1"/>
      <c r="BC338"/>
      <c r="BD338"/>
      <c r="BE338"/>
      <c r="BF338"/>
    </row>
    <row r="339" spans="2:58" s="19" customFormat="1" ht="17.25" customHeight="1">
      <c r="B339" s="56"/>
      <c r="C339" s="22"/>
      <c r="F339" s="23"/>
      <c r="I339" s="23"/>
      <c r="L339" s="23"/>
      <c r="O339" s="23"/>
      <c r="R339" s="23"/>
      <c r="U339" s="23"/>
      <c r="X339" s="23"/>
      <c r="AA339" s="23"/>
      <c r="AD339" s="23"/>
      <c r="AG339" s="23"/>
      <c r="AJ339" s="23"/>
      <c r="AM339" s="23"/>
      <c r="AN339"/>
      <c r="AO339" s="1"/>
      <c r="AP339" s="1"/>
      <c r="AQ339" s="1"/>
      <c r="AR339" s="1"/>
      <c r="AS339" s="1"/>
      <c r="AT339" s="1"/>
      <c r="AU339" s="1"/>
      <c r="AV339" s="1"/>
      <c r="AW339" s="1"/>
      <c r="AX339" s="1"/>
      <c r="AY339" s="1"/>
      <c r="AZ339" s="1"/>
      <c r="BA339" s="1"/>
      <c r="BB339" s="1"/>
      <c r="BC339"/>
      <c r="BD339"/>
      <c r="BE339"/>
      <c r="BF339"/>
    </row>
    <row r="340" spans="2:58" s="19" customFormat="1" ht="17.25" customHeight="1">
      <c r="B340" s="56"/>
      <c r="C340" s="22"/>
      <c r="F340" s="23"/>
      <c r="I340" s="23"/>
      <c r="L340" s="23"/>
      <c r="O340" s="23"/>
      <c r="R340" s="23"/>
      <c r="U340" s="23"/>
      <c r="X340" s="23"/>
      <c r="AA340" s="23"/>
      <c r="AD340" s="23"/>
      <c r="AG340" s="23"/>
      <c r="AJ340" s="23"/>
      <c r="AM340" s="23"/>
      <c r="AN340"/>
      <c r="AO340" s="1"/>
      <c r="AP340" s="1"/>
      <c r="AQ340" s="1"/>
      <c r="AR340" s="1"/>
      <c r="AS340" s="1"/>
      <c r="AT340" s="1"/>
      <c r="AU340" s="1"/>
      <c r="AV340" s="1"/>
      <c r="AW340" s="1"/>
      <c r="AX340" s="1"/>
      <c r="AY340" s="1"/>
      <c r="AZ340" s="1"/>
      <c r="BA340" s="1"/>
      <c r="BB340" s="1"/>
      <c r="BC340"/>
      <c r="BD340"/>
      <c r="BE340"/>
      <c r="BF340"/>
    </row>
    <row r="341" spans="2:58" s="19" customFormat="1" ht="17.25" customHeight="1">
      <c r="B341" s="56"/>
      <c r="C341" s="22"/>
      <c r="F341" s="23"/>
      <c r="I341" s="23"/>
      <c r="L341" s="23"/>
      <c r="O341" s="23"/>
      <c r="R341" s="23"/>
      <c r="U341" s="23"/>
      <c r="X341" s="23"/>
      <c r="AA341" s="23"/>
      <c r="AD341" s="23"/>
      <c r="AG341" s="23"/>
      <c r="AJ341" s="23"/>
      <c r="AM341" s="23"/>
      <c r="AN341"/>
      <c r="AO341" s="1"/>
      <c r="AP341" s="1"/>
      <c r="AQ341" s="1"/>
      <c r="AR341" s="1"/>
      <c r="AS341" s="1"/>
      <c r="AT341" s="1"/>
      <c r="AU341" s="1"/>
      <c r="AV341" s="1"/>
      <c r="AW341" s="1"/>
      <c r="AX341" s="1"/>
      <c r="AY341" s="1"/>
      <c r="AZ341" s="1"/>
      <c r="BA341" s="1"/>
      <c r="BB341" s="1"/>
      <c r="BC341"/>
      <c r="BD341"/>
      <c r="BE341"/>
      <c r="BF341"/>
    </row>
    <row r="342" spans="2:58" s="19" customFormat="1" ht="17.25" customHeight="1">
      <c r="B342" s="56"/>
      <c r="C342" s="22"/>
      <c r="F342" s="23"/>
      <c r="I342" s="23"/>
      <c r="L342" s="23"/>
      <c r="O342" s="23"/>
      <c r="R342" s="23"/>
      <c r="U342" s="23"/>
      <c r="X342" s="23"/>
      <c r="AA342" s="23"/>
      <c r="AD342" s="23"/>
      <c r="AG342" s="23"/>
      <c r="AJ342" s="23"/>
      <c r="AM342" s="23"/>
      <c r="AN342"/>
      <c r="AO342" s="1"/>
      <c r="AP342" s="1"/>
      <c r="AQ342" s="1"/>
      <c r="AR342" s="1"/>
      <c r="AS342" s="1"/>
      <c r="AT342" s="1"/>
      <c r="AU342" s="1"/>
      <c r="AV342" s="1"/>
      <c r="AW342" s="1"/>
      <c r="AX342" s="1"/>
      <c r="AY342" s="1"/>
      <c r="AZ342" s="1"/>
      <c r="BA342" s="1"/>
      <c r="BB342" s="1"/>
      <c r="BC342"/>
      <c r="BD342"/>
      <c r="BE342"/>
      <c r="BF342"/>
    </row>
    <row r="343" spans="2:58" s="19" customFormat="1" ht="17.25" customHeight="1">
      <c r="B343" s="56"/>
      <c r="C343" s="22"/>
      <c r="F343" s="23"/>
      <c r="I343" s="23"/>
      <c r="L343" s="23"/>
      <c r="O343" s="23"/>
      <c r="R343" s="23"/>
      <c r="U343" s="23"/>
      <c r="X343" s="23"/>
      <c r="AA343" s="23"/>
      <c r="AD343" s="23"/>
      <c r="AG343" s="23"/>
      <c r="AJ343" s="23"/>
      <c r="AM343" s="23"/>
      <c r="AN343"/>
      <c r="AO343" s="1"/>
      <c r="AP343" s="1"/>
      <c r="AQ343" s="1"/>
      <c r="AR343" s="1"/>
      <c r="AS343" s="1"/>
      <c r="AT343" s="1"/>
      <c r="AU343" s="1"/>
      <c r="AV343" s="1"/>
      <c r="AW343" s="1"/>
      <c r="AX343" s="1"/>
      <c r="AY343" s="1"/>
      <c r="AZ343" s="1"/>
      <c r="BA343" s="1"/>
      <c r="BB343" s="1"/>
      <c r="BC343"/>
      <c r="BD343"/>
      <c r="BE343"/>
      <c r="BF343"/>
    </row>
    <row r="344" spans="2:58" s="19" customFormat="1" ht="17.25" customHeight="1">
      <c r="B344" s="56"/>
      <c r="C344" s="22"/>
      <c r="F344" s="23"/>
      <c r="I344" s="23"/>
      <c r="L344" s="23"/>
      <c r="O344" s="23"/>
      <c r="R344" s="23"/>
      <c r="U344" s="23"/>
      <c r="X344" s="23"/>
      <c r="AA344" s="23"/>
      <c r="AD344" s="23"/>
      <c r="AG344" s="23"/>
      <c r="AJ344" s="23"/>
      <c r="AM344" s="23"/>
      <c r="AN344"/>
      <c r="AO344" s="1"/>
      <c r="AP344" s="1"/>
      <c r="AQ344" s="1"/>
      <c r="AR344" s="1"/>
      <c r="AS344" s="1"/>
      <c r="AT344" s="1"/>
      <c r="AU344" s="1"/>
      <c r="AV344" s="1"/>
      <c r="AW344" s="1"/>
      <c r="AX344" s="1"/>
      <c r="AY344" s="1"/>
      <c r="AZ344" s="1"/>
      <c r="BA344" s="1"/>
      <c r="BB344" s="1"/>
      <c r="BC344"/>
      <c r="BD344"/>
      <c r="BE344"/>
      <c r="BF344"/>
    </row>
    <row r="345" spans="2:58" s="19" customFormat="1" ht="17.25" customHeight="1">
      <c r="B345" s="56"/>
      <c r="C345" s="22"/>
      <c r="F345" s="23"/>
      <c r="I345" s="23"/>
      <c r="L345" s="23"/>
      <c r="O345" s="23"/>
      <c r="R345" s="23"/>
      <c r="U345" s="23"/>
      <c r="X345" s="23"/>
      <c r="AA345" s="23"/>
      <c r="AD345" s="23"/>
      <c r="AG345" s="23"/>
      <c r="AJ345" s="23"/>
      <c r="AM345" s="23"/>
      <c r="AN345"/>
      <c r="AO345" s="1"/>
      <c r="AP345" s="1"/>
      <c r="AQ345" s="1"/>
      <c r="AR345" s="1"/>
      <c r="AS345" s="1"/>
      <c r="AT345" s="1"/>
      <c r="AU345" s="1"/>
      <c r="AV345" s="1"/>
      <c r="AW345" s="1"/>
      <c r="AX345" s="1"/>
      <c r="AY345" s="1"/>
      <c r="AZ345" s="1"/>
      <c r="BA345" s="1"/>
      <c r="BB345" s="1"/>
      <c r="BC345"/>
      <c r="BD345"/>
      <c r="BE345"/>
      <c r="BF345"/>
    </row>
    <row r="346" spans="2:58" s="19" customFormat="1" ht="17.25" customHeight="1">
      <c r="B346" s="56"/>
      <c r="C346" s="22"/>
      <c r="F346" s="23"/>
      <c r="I346" s="23"/>
      <c r="L346" s="23"/>
      <c r="O346" s="23"/>
      <c r="R346" s="23"/>
      <c r="U346" s="23"/>
      <c r="X346" s="23"/>
      <c r="AA346" s="23"/>
      <c r="AD346" s="23"/>
      <c r="AG346" s="23"/>
      <c r="AJ346" s="23"/>
      <c r="AM346" s="23"/>
      <c r="AN346"/>
      <c r="AO346" s="1"/>
      <c r="AP346" s="1"/>
      <c r="AQ346" s="1"/>
      <c r="AR346" s="1"/>
      <c r="AS346" s="1"/>
      <c r="AT346" s="1"/>
      <c r="AU346" s="1"/>
      <c r="AV346" s="1"/>
      <c r="AW346" s="1"/>
      <c r="AX346" s="1"/>
      <c r="AY346" s="1"/>
      <c r="AZ346" s="1"/>
      <c r="BA346" s="1"/>
      <c r="BB346" s="1"/>
      <c r="BC346"/>
      <c r="BD346"/>
      <c r="BE346"/>
      <c r="BF346"/>
    </row>
    <row r="347" spans="2:58" s="19" customFormat="1" ht="17.25" customHeight="1">
      <c r="B347" s="56"/>
      <c r="C347" s="22"/>
      <c r="F347" s="23"/>
      <c r="I347" s="23"/>
      <c r="L347" s="23"/>
      <c r="O347" s="23"/>
      <c r="R347" s="23"/>
      <c r="U347" s="23"/>
      <c r="X347" s="23"/>
      <c r="AA347" s="23"/>
      <c r="AD347" s="23"/>
      <c r="AG347" s="23"/>
      <c r="AJ347" s="23"/>
      <c r="AM347" s="23"/>
      <c r="AN347"/>
      <c r="AO347" s="1"/>
      <c r="AP347" s="1"/>
      <c r="AQ347" s="1"/>
      <c r="AR347" s="1"/>
      <c r="AS347" s="1"/>
      <c r="AT347" s="1"/>
      <c r="AU347" s="1"/>
      <c r="AV347" s="1"/>
      <c r="AW347" s="1"/>
      <c r="AX347" s="1"/>
      <c r="AY347" s="1"/>
      <c r="AZ347" s="1"/>
      <c r="BA347" s="1"/>
      <c r="BB347" s="1"/>
      <c r="BC347"/>
      <c r="BD347"/>
      <c r="BE347"/>
      <c r="BF347"/>
    </row>
    <row r="348" spans="2:58" s="19" customFormat="1" ht="17.25" customHeight="1">
      <c r="B348" s="56"/>
      <c r="C348" s="22"/>
      <c r="F348" s="23"/>
      <c r="I348" s="23"/>
      <c r="L348" s="23"/>
      <c r="O348" s="23"/>
      <c r="R348" s="23"/>
      <c r="U348" s="23"/>
      <c r="X348" s="23"/>
      <c r="AA348" s="23"/>
      <c r="AD348" s="23"/>
      <c r="AG348" s="23"/>
      <c r="AJ348" s="23"/>
      <c r="AM348" s="23"/>
      <c r="AN348"/>
      <c r="AO348" s="1"/>
      <c r="AP348" s="1"/>
      <c r="AQ348" s="1"/>
      <c r="AR348" s="1"/>
      <c r="AS348" s="1"/>
      <c r="AT348" s="1"/>
      <c r="AU348" s="1"/>
      <c r="AV348" s="1"/>
      <c r="AW348" s="1"/>
      <c r="AX348" s="1"/>
      <c r="AY348" s="1"/>
      <c r="AZ348" s="1"/>
      <c r="BA348" s="1"/>
      <c r="BB348" s="1"/>
      <c r="BC348"/>
      <c r="BD348"/>
      <c r="BE348"/>
      <c r="BF348"/>
    </row>
    <row r="349" spans="2:58" s="19" customFormat="1" ht="17.25" customHeight="1">
      <c r="B349" s="56"/>
      <c r="C349" s="22"/>
      <c r="F349" s="23"/>
      <c r="I349" s="23"/>
      <c r="L349" s="23"/>
      <c r="O349" s="23"/>
      <c r="R349" s="23"/>
      <c r="U349" s="23"/>
      <c r="X349" s="23"/>
      <c r="AA349" s="23"/>
      <c r="AD349" s="23"/>
      <c r="AG349" s="23"/>
      <c r="AJ349" s="23"/>
      <c r="AM349" s="23"/>
      <c r="AN349"/>
      <c r="AO349" s="1"/>
      <c r="AP349" s="1"/>
      <c r="AQ349" s="1"/>
      <c r="AR349" s="1"/>
      <c r="AS349" s="1"/>
      <c r="AT349" s="1"/>
      <c r="AU349" s="1"/>
      <c r="AV349" s="1"/>
      <c r="AW349" s="1"/>
      <c r="AX349" s="1"/>
      <c r="AY349" s="1"/>
      <c r="AZ349" s="1"/>
      <c r="BA349" s="1"/>
      <c r="BB349" s="1"/>
      <c r="BC349"/>
      <c r="BD349"/>
      <c r="BE349"/>
      <c r="BF349"/>
    </row>
    <row r="350" spans="2:58" s="19" customFormat="1" ht="17.25" customHeight="1">
      <c r="B350" s="56"/>
      <c r="C350" s="22"/>
      <c r="F350" s="23"/>
      <c r="I350" s="23"/>
      <c r="L350" s="23"/>
      <c r="O350" s="23"/>
      <c r="R350" s="23"/>
      <c r="U350" s="23"/>
      <c r="X350" s="23"/>
      <c r="AA350" s="23"/>
      <c r="AD350" s="23"/>
      <c r="AG350" s="23"/>
      <c r="AJ350" s="23"/>
      <c r="AM350" s="23"/>
      <c r="AN350"/>
      <c r="AO350" s="1"/>
      <c r="AP350" s="1"/>
      <c r="AQ350" s="1"/>
      <c r="AR350" s="1"/>
      <c r="AS350" s="1"/>
      <c r="AT350" s="1"/>
      <c r="AU350" s="1"/>
      <c r="AV350" s="1"/>
      <c r="AW350" s="1"/>
      <c r="AX350" s="1"/>
      <c r="AY350" s="1"/>
      <c r="AZ350" s="1"/>
      <c r="BA350" s="1"/>
      <c r="BB350" s="1"/>
      <c r="BC350"/>
      <c r="BD350"/>
      <c r="BE350"/>
      <c r="BF350"/>
    </row>
    <row r="351" spans="2:58" s="19" customFormat="1" ht="17.25" customHeight="1">
      <c r="B351" s="56"/>
      <c r="C351" s="22"/>
      <c r="F351" s="23"/>
      <c r="I351" s="23"/>
      <c r="L351" s="23"/>
      <c r="O351" s="23"/>
      <c r="R351" s="23"/>
      <c r="U351" s="23"/>
      <c r="X351" s="23"/>
      <c r="AA351" s="23"/>
      <c r="AD351" s="23"/>
      <c r="AG351" s="23"/>
      <c r="AJ351" s="23"/>
      <c r="AM351" s="23"/>
      <c r="AN351"/>
      <c r="AO351" s="1"/>
      <c r="AP351" s="1"/>
      <c r="AQ351" s="1"/>
      <c r="AR351" s="1"/>
      <c r="AS351" s="1"/>
      <c r="AT351" s="1"/>
      <c r="AU351" s="1"/>
      <c r="AV351" s="1"/>
      <c r="AW351" s="1"/>
      <c r="AX351" s="1"/>
      <c r="AY351" s="1"/>
      <c r="AZ351" s="1"/>
      <c r="BA351" s="1"/>
      <c r="BB351" s="1"/>
      <c r="BC351"/>
      <c r="BD351"/>
      <c r="BE351"/>
      <c r="BF351"/>
    </row>
    <row r="352" spans="2:58" s="19" customFormat="1" ht="17.25" customHeight="1">
      <c r="B352" s="56"/>
      <c r="C352" s="22"/>
      <c r="F352" s="23"/>
      <c r="I352" s="23"/>
      <c r="L352" s="23"/>
      <c r="O352" s="23"/>
      <c r="R352" s="23"/>
      <c r="U352" s="23"/>
      <c r="X352" s="23"/>
      <c r="AA352" s="23"/>
      <c r="AD352" s="23"/>
      <c r="AG352" s="23"/>
      <c r="AJ352" s="23"/>
      <c r="AM352" s="23"/>
      <c r="AN352"/>
      <c r="AO352" s="1"/>
      <c r="AP352" s="1"/>
      <c r="AQ352" s="1"/>
      <c r="AR352" s="1"/>
      <c r="AS352" s="1"/>
      <c r="AT352" s="1"/>
      <c r="AU352" s="1"/>
      <c r="AV352" s="1"/>
      <c r="AW352" s="1"/>
      <c r="AX352" s="1"/>
      <c r="AY352" s="1"/>
      <c r="AZ352" s="1"/>
      <c r="BA352" s="1"/>
      <c r="BB352" s="1"/>
      <c r="BC352"/>
      <c r="BD352"/>
      <c r="BE352"/>
      <c r="BF352"/>
    </row>
    <row r="353" spans="2:58" s="19" customFormat="1" ht="17.25" customHeight="1">
      <c r="B353" s="56"/>
      <c r="C353" s="22"/>
      <c r="F353" s="23"/>
      <c r="I353" s="23"/>
      <c r="L353" s="23"/>
      <c r="O353" s="23"/>
      <c r="R353" s="23"/>
      <c r="U353" s="23"/>
      <c r="X353" s="23"/>
      <c r="AA353" s="23"/>
      <c r="AD353" s="23"/>
      <c r="AG353" s="23"/>
      <c r="AJ353" s="23"/>
      <c r="AM353" s="23"/>
      <c r="AN353"/>
      <c r="AO353" s="1"/>
      <c r="AP353" s="1"/>
      <c r="AQ353" s="1"/>
      <c r="AR353" s="1"/>
      <c r="AS353" s="1"/>
      <c r="AT353" s="1"/>
      <c r="AU353" s="1"/>
      <c r="AV353" s="1"/>
      <c r="AW353" s="1"/>
      <c r="AX353" s="1"/>
      <c r="AY353" s="1"/>
      <c r="AZ353" s="1"/>
      <c r="BA353" s="1"/>
      <c r="BB353" s="1"/>
      <c r="BC353"/>
      <c r="BD353"/>
      <c r="BE353"/>
      <c r="BF353"/>
    </row>
    <row r="354" spans="2:58" s="19" customFormat="1" ht="17.25" customHeight="1">
      <c r="B354" s="56"/>
      <c r="C354" s="22"/>
      <c r="F354" s="23"/>
      <c r="I354" s="23"/>
      <c r="L354" s="23"/>
      <c r="O354" s="23"/>
      <c r="R354" s="23"/>
      <c r="U354" s="23"/>
      <c r="X354" s="23"/>
      <c r="AA354" s="23"/>
      <c r="AD354" s="23"/>
      <c r="AG354" s="23"/>
      <c r="AJ354" s="23"/>
      <c r="AM354" s="23"/>
      <c r="AN354"/>
      <c r="AO354" s="1"/>
      <c r="AP354" s="1"/>
      <c r="AQ354" s="1"/>
      <c r="AR354" s="1"/>
      <c r="AS354" s="1"/>
      <c r="AT354" s="1"/>
      <c r="AU354" s="1"/>
      <c r="AV354" s="1"/>
      <c r="AW354" s="1"/>
      <c r="AX354" s="1"/>
      <c r="AY354" s="1"/>
      <c r="AZ354" s="1"/>
      <c r="BA354" s="1"/>
      <c r="BB354" s="1"/>
      <c r="BC354"/>
      <c r="BD354"/>
      <c r="BE354"/>
      <c r="BF354"/>
    </row>
    <row r="355" spans="2:58" s="19" customFormat="1" ht="17.25" customHeight="1">
      <c r="B355" s="56"/>
      <c r="C355" s="22"/>
      <c r="F355" s="23"/>
      <c r="I355" s="23"/>
      <c r="L355" s="23"/>
      <c r="O355" s="23"/>
      <c r="R355" s="23"/>
      <c r="U355" s="23"/>
      <c r="X355" s="23"/>
      <c r="AA355" s="23"/>
      <c r="AD355" s="23"/>
      <c r="AG355" s="23"/>
      <c r="AJ355" s="23"/>
      <c r="AM355" s="23"/>
      <c r="AN355"/>
      <c r="AO355" s="1"/>
      <c r="AP355" s="1"/>
      <c r="AQ355" s="1"/>
      <c r="AR355" s="1"/>
      <c r="AS355" s="1"/>
      <c r="AT355" s="1"/>
      <c r="AU355" s="1"/>
      <c r="AV355" s="1"/>
      <c r="AW355" s="1"/>
      <c r="AX355" s="1"/>
      <c r="AY355" s="1"/>
      <c r="AZ355" s="1"/>
      <c r="BA355" s="1"/>
      <c r="BB355" s="1"/>
      <c r="BC355"/>
      <c r="BD355"/>
      <c r="BE355"/>
      <c r="BF355"/>
    </row>
    <row r="356" spans="2:58" s="19" customFormat="1" ht="17.25" customHeight="1">
      <c r="B356" s="56"/>
      <c r="C356" s="22"/>
      <c r="F356" s="23"/>
      <c r="I356" s="23"/>
      <c r="L356" s="23"/>
      <c r="O356" s="23"/>
      <c r="R356" s="23"/>
      <c r="U356" s="23"/>
      <c r="X356" s="23"/>
      <c r="AA356" s="23"/>
      <c r="AD356" s="23"/>
      <c r="AG356" s="23"/>
      <c r="AJ356" s="23"/>
      <c r="AM356" s="23"/>
      <c r="AN356"/>
      <c r="AO356" s="1"/>
      <c r="AP356" s="1"/>
      <c r="AQ356" s="1"/>
      <c r="AR356" s="1"/>
      <c r="AS356" s="1"/>
      <c r="AT356" s="1"/>
      <c r="AU356" s="1"/>
      <c r="AV356" s="1"/>
      <c r="AW356" s="1"/>
      <c r="AX356" s="1"/>
      <c r="AY356" s="1"/>
      <c r="AZ356" s="1"/>
      <c r="BA356" s="1"/>
      <c r="BB356" s="1"/>
      <c r="BC356"/>
      <c r="BD356"/>
      <c r="BE356"/>
      <c r="BF356"/>
    </row>
    <row r="357" spans="2:58" s="19" customFormat="1" ht="17.25" customHeight="1">
      <c r="B357" s="56"/>
      <c r="C357" s="22"/>
      <c r="F357" s="23"/>
      <c r="I357" s="23"/>
      <c r="L357" s="23"/>
      <c r="O357" s="23"/>
      <c r="R357" s="23"/>
      <c r="U357" s="23"/>
      <c r="X357" s="23"/>
      <c r="AA357" s="23"/>
      <c r="AD357" s="23"/>
      <c r="AG357" s="23"/>
      <c r="AJ357" s="23"/>
      <c r="AM357" s="23"/>
      <c r="AN357"/>
      <c r="AO357" s="1"/>
      <c r="AP357" s="1"/>
      <c r="AQ357" s="1"/>
      <c r="AR357" s="1"/>
      <c r="AS357" s="1"/>
      <c r="AT357" s="1"/>
      <c r="AU357" s="1"/>
      <c r="AV357" s="1"/>
      <c r="AW357" s="1"/>
      <c r="AX357" s="1"/>
      <c r="AY357" s="1"/>
      <c r="AZ357" s="1"/>
      <c r="BA357" s="1"/>
      <c r="BB357" s="1"/>
      <c r="BC357"/>
      <c r="BD357"/>
      <c r="BE357"/>
      <c r="BF357"/>
    </row>
    <row r="358" spans="2:58" s="19" customFormat="1" ht="17.25" customHeight="1">
      <c r="B358" s="56"/>
      <c r="C358" s="22"/>
      <c r="F358" s="23"/>
      <c r="I358" s="23"/>
      <c r="L358" s="23"/>
      <c r="O358" s="23"/>
      <c r="R358" s="23"/>
      <c r="U358" s="23"/>
      <c r="X358" s="23"/>
      <c r="AA358" s="23"/>
      <c r="AD358" s="23"/>
      <c r="AG358" s="23"/>
      <c r="AJ358" s="23"/>
      <c r="AM358" s="23"/>
      <c r="AN358"/>
      <c r="AO358" s="1"/>
      <c r="AP358" s="1"/>
      <c r="AQ358" s="1"/>
      <c r="AR358" s="1"/>
      <c r="AS358" s="1"/>
      <c r="AT358" s="1"/>
      <c r="AU358" s="1"/>
      <c r="AV358" s="1"/>
      <c r="AW358" s="1"/>
      <c r="AX358" s="1"/>
      <c r="AY358" s="1"/>
      <c r="AZ358" s="1"/>
      <c r="BA358" s="1"/>
      <c r="BB358" s="1"/>
      <c r="BC358"/>
      <c r="BD358"/>
      <c r="BE358"/>
      <c r="BF358"/>
    </row>
  </sheetData>
  <sheetProtection algorithmName="SHA-512" hashValue="Ds3avziK4yrtkhxkZWlt8PMXJoqNfiXUknF4HvFqHLT5GZ88/C4bbtDW70iX5r3q5SfcwG7+SFnwxoEqHUzs5g==" saltValue="kaQGGy7XU8m5eedbnu9C5g==" spinCount="100000" sheet="1" objects="1" scenarios="1" selectLockedCells="1" selectUnlockedCells="1"/>
  <mergeCells count="300">
    <mergeCell ref="AP8:AY14"/>
    <mergeCell ref="AK17:AL17"/>
    <mergeCell ref="AK18:AL18"/>
    <mergeCell ref="AK19:AL19"/>
    <mergeCell ref="AK12:AL12"/>
    <mergeCell ref="AK13:AL13"/>
    <mergeCell ref="AK14:AL14"/>
    <mergeCell ref="AK15:AL15"/>
    <mergeCell ref="AK16:AL16"/>
    <mergeCell ref="AK8:AL8"/>
    <mergeCell ref="AK9:AL9"/>
    <mergeCell ref="AK10:AL10"/>
    <mergeCell ref="AK11:AL11"/>
    <mergeCell ref="AH17:AI17"/>
    <mergeCell ref="AH18:AI18"/>
    <mergeCell ref="AH19:AI19"/>
    <mergeCell ref="AE12:AF12"/>
    <mergeCell ref="AE13:AF13"/>
    <mergeCell ref="AE14:AF14"/>
    <mergeCell ref="AE15:AF15"/>
    <mergeCell ref="AE16:AF16"/>
    <mergeCell ref="AE8:AF8"/>
    <mergeCell ref="AE9:AF9"/>
    <mergeCell ref="AH8:AI8"/>
    <mergeCell ref="AH9:AI9"/>
    <mergeCell ref="AH10:AI10"/>
    <mergeCell ref="AH11:AI11"/>
    <mergeCell ref="AH12:AI12"/>
    <mergeCell ref="AH13:AI13"/>
    <mergeCell ref="AH14:AI14"/>
    <mergeCell ref="AH15:AI15"/>
    <mergeCell ref="AH16:AI16"/>
    <mergeCell ref="AB8:AC8"/>
    <mergeCell ref="AB9:AC9"/>
    <mergeCell ref="AB10:AC10"/>
    <mergeCell ref="AB11:AC11"/>
    <mergeCell ref="AB12:AC12"/>
    <mergeCell ref="AB13:AC13"/>
    <mergeCell ref="AB14:AC14"/>
    <mergeCell ref="AB15:AC15"/>
    <mergeCell ref="AB16:AC16"/>
    <mergeCell ref="V19:W19"/>
    <mergeCell ref="S12:T12"/>
    <mergeCell ref="S13:T13"/>
    <mergeCell ref="S14:T14"/>
    <mergeCell ref="S15:T15"/>
    <mergeCell ref="AE10:AF10"/>
    <mergeCell ref="AE11:AF11"/>
    <mergeCell ref="Y17:Z17"/>
    <mergeCell ref="Y18:Z18"/>
    <mergeCell ref="Y19:Z19"/>
    <mergeCell ref="AB17:AC17"/>
    <mergeCell ref="AB18:AC18"/>
    <mergeCell ref="AB19:AC19"/>
    <mergeCell ref="Y12:Z12"/>
    <mergeCell ref="Y13:Z13"/>
    <mergeCell ref="Y14:Z14"/>
    <mergeCell ref="Y15:Z15"/>
    <mergeCell ref="Y16:Z16"/>
    <mergeCell ref="AE17:AF17"/>
    <mergeCell ref="AE18:AF18"/>
    <mergeCell ref="AE19:AF19"/>
    <mergeCell ref="P17:Q17"/>
    <mergeCell ref="P18:Q18"/>
    <mergeCell ref="P19:Q19"/>
    <mergeCell ref="M13:N13"/>
    <mergeCell ref="M14:N14"/>
    <mergeCell ref="M15:N15"/>
    <mergeCell ref="Y8:Z8"/>
    <mergeCell ref="Y9:Z9"/>
    <mergeCell ref="Y10:Z10"/>
    <mergeCell ref="Y11:Z11"/>
    <mergeCell ref="S17:T17"/>
    <mergeCell ref="S18:T18"/>
    <mergeCell ref="S19:T19"/>
    <mergeCell ref="V8:W8"/>
    <mergeCell ref="V9:W9"/>
    <mergeCell ref="V10:W10"/>
    <mergeCell ref="V11:W11"/>
    <mergeCell ref="V12:W12"/>
    <mergeCell ref="V13:W13"/>
    <mergeCell ref="V14:W14"/>
    <mergeCell ref="V15:W15"/>
    <mergeCell ref="V16:W16"/>
    <mergeCell ref="V17:W17"/>
    <mergeCell ref="V18:W18"/>
    <mergeCell ref="G8:H8"/>
    <mergeCell ref="G9:H9"/>
    <mergeCell ref="G10:H10"/>
    <mergeCell ref="G11:H11"/>
    <mergeCell ref="G12:H12"/>
    <mergeCell ref="S16:T16"/>
    <mergeCell ref="S7:T7"/>
    <mergeCell ref="S8:T8"/>
    <mergeCell ref="S9:T9"/>
    <mergeCell ref="S10:T10"/>
    <mergeCell ref="S11:T11"/>
    <mergeCell ref="P7:Q7"/>
    <mergeCell ref="P8:Q8"/>
    <mergeCell ref="P9:Q9"/>
    <mergeCell ref="P10:Q10"/>
    <mergeCell ref="P11:Q11"/>
    <mergeCell ref="P12:Q12"/>
    <mergeCell ref="P13:Q13"/>
    <mergeCell ref="P14:Q14"/>
    <mergeCell ref="P15:Q15"/>
    <mergeCell ref="P16:Q16"/>
    <mergeCell ref="M12:N12"/>
    <mergeCell ref="M10:N10"/>
    <mergeCell ref="M11:N11"/>
    <mergeCell ref="G18:H18"/>
    <mergeCell ref="G19:H19"/>
    <mergeCell ref="J16:K16"/>
    <mergeCell ref="J17:K17"/>
    <mergeCell ref="J18:K18"/>
    <mergeCell ref="J19:K19"/>
    <mergeCell ref="G13:H13"/>
    <mergeCell ref="G14:H14"/>
    <mergeCell ref="G15:H15"/>
    <mergeCell ref="G16:H16"/>
    <mergeCell ref="G17:H17"/>
    <mergeCell ref="M18:N18"/>
    <mergeCell ref="M19:N19"/>
    <mergeCell ref="D18:E18"/>
    <mergeCell ref="D19:E19"/>
    <mergeCell ref="A26:A43"/>
    <mergeCell ref="B26:B27"/>
    <mergeCell ref="B32:B33"/>
    <mergeCell ref="B34:B36"/>
    <mergeCell ref="B37:B41"/>
    <mergeCell ref="B42:B43"/>
    <mergeCell ref="B28:B31"/>
    <mergeCell ref="A8:A19"/>
    <mergeCell ref="B8:B9"/>
    <mergeCell ref="D8:E8"/>
    <mergeCell ref="D9:E9"/>
    <mergeCell ref="B10:B11"/>
    <mergeCell ref="D10:E10"/>
    <mergeCell ref="D11:E11"/>
    <mergeCell ref="B12:B13"/>
    <mergeCell ref="D12:E12"/>
    <mergeCell ref="D13:E13"/>
    <mergeCell ref="B14:B16"/>
    <mergeCell ref="D14:E14"/>
    <mergeCell ref="D15:E15"/>
    <mergeCell ref="D16:E16"/>
    <mergeCell ref="B17:B18"/>
    <mergeCell ref="D17:E17"/>
    <mergeCell ref="Y5:AA5"/>
    <mergeCell ref="Y6:AA6"/>
    <mergeCell ref="P5:R5"/>
    <mergeCell ref="P6:R6"/>
    <mergeCell ref="S5:U5"/>
    <mergeCell ref="S6:U6"/>
    <mergeCell ref="V5:X5"/>
    <mergeCell ref="V6:X6"/>
    <mergeCell ref="J7:K7"/>
    <mergeCell ref="J8:K8"/>
    <mergeCell ref="J9:K9"/>
    <mergeCell ref="J10:K10"/>
    <mergeCell ref="J11:K11"/>
    <mergeCell ref="J12:K12"/>
    <mergeCell ref="J13:K13"/>
    <mergeCell ref="J14:K14"/>
    <mergeCell ref="J15:K15"/>
    <mergeCell ref="M16:N16"/>
    <mergeCell ref="M17:N17"/>
    <mergeCell ref="M8:N8"/>
    <mergeCell ref="M9:N9"/>
    <mergeCell ref="AH5:AJ5"/>
    <mergeCell ref="AH6:AJ6"/>
    <mergeCell ref="AK5:AM5"/>
    <mergeCell ref="AK6:AM6"/>
    <mergeCell ref="B1:J1"/>
    <mergeCell ref="B3:C3"/>
    <mergeCell ref="B5:B7"/>
    <mergeCell ref="D5:F5"/>
    <mergeCell ref="D6:F6"/>
    <mergeCell ref="C5:C7"/>
    <mergeCell ref="AB5:AD5"/>
    <mergeCell ref="AB6:AD6"/>
    <mergeCell ref="AE5:AG5"/>
    <mergeCell ref="AE6:AG6"/>
    <mergeCell ref="O3:Y3"/>
    <mergeCell ref="G5:I5"/>
    <mergeCell ref="V7:W7"/>
    <mergeCell ref="AB7:AC7"/>
    <mergeCell ref="Y7:Z7"/>
    <mergeCell ref="AH7:AI7"/>
    <mergeCell ref="AK7:AL7"/>
    <mergeCell ref="AE7:AF7"/>
    <mergeCell ref="A5:A7"/>
    <mergeCell ref="L3:N3"/>
    <mergeCell ref="D3:K3"/>
    <mergeCell ref="G6:I6"/>
    <mergeCell ref="J5:L5"/>
    <mergeCell ref="J6:L6"/>
    <mergeCell ref="M5:O5"/>
    <mergeCell ref="M6:O6"/>
    <mergeCell ref="D7:E7"/>
    <mergeCell ref="G7:H7"/>
    <mergeCell ref="M7:N7"/>
    <mergeCell ref="D20:E20"/>
    <mergeCell ref="D21:E21"/>
    <mergeCell ref="D22:E22"/>
    <mergeCell ref="D23:E23"/>
    <mergeCell ref="G20:H20"/>
    <mergeCell ref="G21:H21"/>
    <mergeCell ref="G22:H22"/>
    <mergeCell ref="G23:H23"/>
    <mergeCell ref="J20:K20"/>
    <mergeCell ref="J21:K21"/>
    <mergeCell ref="J22:K22"/>
    <mergeCell ref="J23:K23"/>
    <mergeCell ref="M20:N20"/>
    <mergeCell ref="M21:N21"/>
    <mergeCell ref="M22:N22"/>
    <mergeCell ref="M23:N23"/>
    <mergeCell ref="P20:Q20"/>
    <mergeCell ref="P21:Q21"/>
    <mergeCell ref="P22:Q22"/>
    <mergeCell ref="P23:Q23"/>
    <mergeCell ref="S20:T20"/>
    <mergeCell ref="S21:T21"/>
    <mergeCell ref="S22:T22"/>
    <mergeCell ref="S23:T23"/>
    <mergeCell ref="V20:W20"/>
    <mergeCell ref="V21:W21"/>
    <mergeCell ref="V22:W22"/>
    <mergeCell ref="V23:W23"/>
    <mergeCell ref="Y20:Z20"/>
    <mergeCell ref="Y21:Z21"/>
    <mergeCell ref="Y22:Z22"/>
    <mergeCell ref="Y23:Z23"/>
    <mergeCell ref="AB20:AC20"/>
    <mergeCell ref="AB21:AC21"/>
    <mergeCell ref="AB22:AC22"/>
    <mergeCell ref="AB23:AC23"/>
    <mergeCell ref="AE20:AF20"/>
    <mergeCell ref="AE21:AF21"/>
    <mergeCell ref="AE22:AF22"/>
    <mergeCell ref="AE23:AF23"/>
    <mergeCell ref="AH20:AI20"/>
    <mergeCell ref="AH21:AI21"/>
    <mergeCell ref="AH22:AI22"/>
    <mergeCell ref="AH23:AI23"/>
    <mergeCell ref="AK20:AL20"/>
    <mergeCell ref="AK21:AL21"/>
    <mergeCell ref="AK22:AL22"/>
    <mergeCell ref="AK23:AL23"/>
    <mergeCell ref="D46:E46"/>
    <mergeCell ref="D47:E47"/>
    <mergeCell ref="G44:H44"/>
    <mergeCell ref="G45:H45"/>
    <mergeCell ref="G46:H46"/>
    <mergeCell ref="G47:H47"/>
    <mergeCell ref="J44:K44"/>
    <mergeCell ref="J45:K45"/>
    <mergeCell ref="J46:K46"/>
    <mergeCell ref="J47:K47"/>
    <mergeCell ref="AK44:AL44"/>
    <mergeCell ref="AK45:AL45"/>
    <mergeCell ref="AK46:AL46"/>
    <mergeCell ref="AK47:AL47"/>
    <mergeCell ref="V44:W44"/>
    <mergeCell ref="V45:W45"/>
    <mergeCell ref="V46:W46"/>
    <mergeCell ref="V47:W47"/>
    <mergeCell ref="Y44:Z44"/>
    <mergeCell ref="Y45:Z45"/>
    <mergeCell ref="Y46:Z46"/>
    <mergeCell ref="Y47:Z47"/>
    <mergeCell ref="AB44:AC44"/>
    <mergeCell ref="AB45:AC45"/>
    <mergeCell ref="AB46:AC46"/>
    <mergeCell ref="AB47:AC47"/>
    <mergeCell ref="C20:C23"/>
    <mergeCell ref="C44:C47"/>
    <mergeCell ref="AE44:AF44"/>
    <mergeCell ref="AE45:AF45"/>
    <mergeCell ref="AE46:AF46"/>
    <mergeCell ref="AE47:AF47"/>
    <mergeCell ref="AH44:AI44"/>
    <mergeCell ref="AH45:AI45"/>
    <mergeCell ref="AH46:AI46"/>
    <mergeCell ref="AH47:AI47"/>
    <mergeCell ref="M44:N44"/>
    <mergeCell ref="M45:N45"/>
    <mergeCell ref="M46:N46"/>
    <mergeCell ref="M47:N47"/>
    <mergeCell ref="P44:Q44"/>
    <mergeCell ref="P45:Q45"/>
    <mergeCell ref="P46:Q46"/>
    <mergeCell ref="P47:Q47"/>
    <mergeCell ref="S44:T44"/>
    <mergeCell ref="S45:T45"/>
    <mergeCell ref="S46:T46"/>
    <mergeCell ref="S47:T47"/>
    <mergeCell ref="D44:E44"/>
    <mergeCell ref="D45:E45"/>
  </mergeCells>
  <conditionalFormatting sqref="F8:F20">
    <cfRule type="containsText" dxfId="870" priority="376" operator="containsText" text="4-BIEN MAITRISÉE">
      <formula>NOT(ISERROR(SEARCH("4-BIEN MAITRISÉE",F8)))</formula>
    </cfRule>
    <cfRule type="containsText" dxfId="869" priority="375" operator="containsText" text="3-MAITRISÉE">
      <formula>NOT(ISERROR(SEARCH("3-MAITRISÉE",F8)))</formula>
    </cfRule>
    <cfRule type="containsText" dxfId="868" priority="374" operator="containsText" text="2-INSUF MAITRISÉE">
      <formula>NOT(ISERROR(SEARCH("2-INSUF MAITRISÉE",F8)))</formula>
    </cfRule>
    <cfRule type="containsText" dxfId="867" priority="373" operator="containsText" text="1-NON MAITRISÉE">
      <formula>NOT(ISERROR(SEARCH("1-NON MAITRISÉE",F8)))</formula>
    </cfRule>
  </conditionalFormatting>
  <conditionalFormatting sqref="F26:F44">
    <cfRule type="containsText" dxfId="866" priority="47" operator="containsText" text="3-MAITRISÉE">
      <formula>NOT(ISERROR(SEARCH("3-MAITRISÉE",F26)))</formula>
    </cfRule>
    <cfRule type="containsText" dxfId="865" priority="48" operator="containsText" text="4-BIEN MAITRISÉE">
      <formula>NOT(ISERROR(SEARCH("4-BIEN MAITRISÉE",F26)))</formula>
    </cfRule>
    <cfRule type="containsText" dxfId="864" priority="46" operator="containsText" text="2-INSUF MAITRISÉE">
      <formula>NOT(ISERROR(SEARCH("2-INSUF MAITRISÉE",F26)))</formula>
    </cfRule>
    <cfRule type="containsText" dxfId="863" priority="45" operator="containsText" text="1-NON MAITRISÉE">
      <formula>NOT(ISERROR(SEARCH("1-NON MAITRISÉE",F26)))</formula>
    </cfRule>
  </conditionalFormatting>
  <conditionalFormatting sqref="I8:I20">
    <cfRule type="containsText" dxfId="862" priority="91" operator="containsText" text="3-MAITRISÉE">
      <formula>NOT(ISERROR(SEARCH("3-MAITRISÉE",I8)))</formula>
    </cfRule>
    <cfRule type="containsText" dxfId="861" priority="90" operator="containsText" text="2-INSUF MAITRISÉE">
      <formula>NOT(ISERROR(SEARCH("2-INSUF MAITRISÉE",I8)))</formula>
    </cfRule>
    <cfRule type="containsText" dxfId="860" priority="92" operator="containsText" text="4-BIEN MAITRISÉE">
      <formula>NOT(ISERROR(SEARCH("4-BIEN MAITRISÉE",I8)))</formula>
    </cfRule>
    <cfRule type="containsText" dxfId="859" priority="89" operator="containsText" text="1-NON MAITRISÉE">
      <formula>NOT(ISERROR(SEARCH("1-NON MAITRISÉE",I8)))</formula>
    </cfRule>
  </conditionalFormatting>
  <conditionalFormatting sqref="I26:I44">
    <cfRule type="containsText" dxfId="858" priority="41" operator="containsText" text="1-NON MAITRISÉE">
      <formula>NOT(ISERROR(SEARCH("1-NON MAITRISÉE",I26)))</formula>
    </cfRule>
    <cfRule type="containsText" dxfId="857" priority="44" operator="containsText" text="4-BIEN MAITRISÉE">
      <formula>NOT(ISERROR(SEARCH("4-BIEN MAITRISÉE",I26)))</formula>
    </cfRule>
    <cfRule type="containsText" dxfId="856" priority="43" operator="containsText" text="3-MAITRISÉE">
      <formula>NOT(ISERROR(SEARCH("3-MAITRISÉE",I26)))</formula>
    </cfRule>
    <cfRule type="containsText" dxfId="855" priority="42" operator="containsText" text="2-INSUF MAITRISÉE">
      <formula>NOT(ISERROR(SEARCH("2-INSUF MAITRISÉE",I26)))</formula>
    </cfRule>
  </conditionalFormatting>
  <conditionalFormatting sqref="L8:L20">
    <cfRule type="containsText" dxfId="854" priority="85" operator="containsText" text="1-NON MAITRISÉE">
      <formula>NOT(ISERROR(SEARCH("1-NON MAITRISÉE",L8)))</formula>
    </cfRule>
    <cfRule type="containsText" dxfId="853" priority="86" operator="containsText" text="2-INSUF MAITRISÉE">
      <formula>NOT(ISERROR(SEARCH("2-INSUF MAITRISÉE",L8)))</formula>
    </cfRule>
    <cfRule type="containsText" dxfId="852" priority="87" operator="containsText" text="3-MAITRISÉE">
      <formula>NOT(ISERROR(SEARCH("3-MAITRISÉE",L8)))</formula>
    </cfRule>
    <cfRule type="containsText" dxfId="851" priority="88" operator="containsText" text="4-BIEN MAITRISÉE">
      <formula>NOT(ISERROR(SEARCH("4-BIEN MAITRISÉE",L8)))</formula>
    </cfRule>
  </conditionalFormatting>
  <conditionalFormatting sqref="L26:L44">
    <cfRule type="containsText" dxfId="850" priority="37" operator="containsText" text="1-NON MAITRISÉE">
      <formula>NOT(ISERROR(SEARCH("1-NON MAITRISÉE",L26)))</formula>
    </cfRule>
    <cfRule type="containsText" dxfId="849" priority="40" operator="containsText" text="4-BIEN MAITRISÉE">
      <formula>NOT(ISERROR(SEARCH("4-BIEN MAITRISÉE",L26)))</formula>
    </cfRule>
    <cfRule type="containsText" dxfId="848" priority="39" operator="containsText" text="3-MAITRISÉE">
      <formula>NOT(ISERROR(SEARCH("3-MAITRISÉE",L26)))</formula>
    </cfRule>
    <cfRule type="containsText" dxfId="847" priority="38" operator="containsText" text="2-INSUF MAITRISÉE">
      <formula>NOT(ISERROR(SEARCH("2-INSUF MAITRISÉE",L26)))</formula>
    </cfRule>
  </conditionalFormatting>
  <conditionalFormatting sqref="O8:O20">
    <cfRule type="containsText" dxfId="846" priority="84" operator="containsText" text="4-BIEN MAITRISÉE">
      <formula>NOT(ISERROR(SEARCH("4-BIEN MAITRISÉE",O8)))</formula>
    </cfRule>
    <cfRule type="containsText" dxfId="845" priority="83" operator="containsText" text="3-MAITRISÉE">
      <formula>NOT(ISERROR(SEARCH("3-MAITRISÉE",O8)))</formula>
    </cfRule>
    <cfRule type="containsText" dxfId="844" priority="81" operator="containsText" text="1-NON MAITRISÉE">
      <formula>NOT(ISERROR(SEARCH("1-NON MAITRISÉE",O8)))</formula>
    </cfRule>
    <cfRule type="containsText" dxfId="843" priority="82" operator="containsText" text="2-INSUF MAITRISÉE">
      <formula>NOT(ISERROR(SEARCH("2-INSUF MAITRISÉE",O8)))</formula>
    </cfRule>
  </conditionalFormatting>
  <conditionalFormatting sqref="O26:O44">
    <cfRule type="containsText" dxfId="842" priority="33" operator="containsText" text="1-NON MAITRISÉE">
      <formula>NOT(ISERROR(SEARCH("1-NON MAITRISÉE",O26)))</formula>
    </cfRule>
    <cfRule type="containsText" dxfId="841" priority="36" operator="containsText" text="4-BIEN MAITRISÉE">
      <formula>NOT(ISERROR(SEARCH("4-BIEN MAITRISÉE",O26)))</formula>
    </cfRule>
    <cfRule type="containsText" dxfId="840" priority="34" operator="containsText" text="2-INSUF MAITRISÉE">
      <formula>NOT(ISERROR(SEARCH("2-INSUF MAITRISÉE",O26)))</formula>
    </cfRule>
    <cfRule type="containsText" dxfId="839" priority="35" operator="containsText" text="3-MAITRISÉE">
      <formula>NOT(ISERROR(SEARCH("3-MAITRISÉE",O26)))</formula>
    </cfRule>
  </conditionalFormatting>
  <conditionalFormatting sqref="R8:R20">
    <cfRule type="containsText" dxfId="838" priority="77" operator="containsText" text="1-NON MAITRISÉE">
      <formula>NOT(ISERROR(SEARCH("1-NON MAITRISÉE",R8)))</formula>
    </cfRule>
    <cfRule type="containsText" dxfId="837" priority="78" operator="containsText" text="2-INSUF MAITRISÉE">
      <formula>NOT(ISERROR(SEARCH("2-INSUF MAITRISÉE",R8)))</formula>
    </cfRule>
    <cfRule type="containsText" dxfId="836" priority="79" operator="containsText" text="3-MAITRISÉE">
      <formula>NOT(ISERROR(SEARCH("3-MAITRISÉE",R8)))</formula>
    </cfRule>
    <cfRule type="containsText" dxfId="835" priority="80" operator="containsText" text="4-BIEN MAITRISÉE">
      <formula>NOT(ISERROR(SEARCH("4-BIEN MAITRISÉE",R8)))</formula>
    </cfRule>
  </conditionalFormatting>
  <conditionalFormatting sqref="R26:R44">
    <cfRule type="containsText" dxfId="834" priority="29" operator="containsText" text="1-NON MAITRISÉE">
      <formula>NOT(ISERROR(SEARCH("1-NON MAITRISÉE",R26)))</formula>
    </cfRule>
    <cfRule type="containsText" dxfId="833" priority="32" operator="containsText" text="4-BIEN MAITRISÉE">
      <formula>NOT(ISERROR(SEARCH("4-BIEN MAITRISÉE",R26)))</formula>
    </cfRule>
    <cfRule type="containsText" dxfId="832" priority="31" operator="containsText" text="3-MAITRISÉE">
      <formula>NOT(ISERROR(SEARCH("3-MAITRISÉE",R26)))</formula>
    </cfRule>
    <cfRule type="containsText" dxfId="831" priority="30" operator="containsText" text="2-INSUF MAITRISÉE">
      <formula>NOT(ISERROR(SEARCH("2-INSUF MAITRISÉE",R26)))</formula>
    </cfRule>
  </conditionalFormatting>
  <conditionalFormatting sqref="U8:U20">
    <cfRule type="containsText" dxfId="830" priority="76" operator="containsText" text="4-BIEN MAITRISÉE">
      <formula>NOT(ISERROR(SEARCH("4-BIEN MAITRISÉE",U8)))</formula>
    </cfRule>
    <cfRule type="containsText" dxfId="829" priority="75" operator="containsText" text="3-MAITRISÉE">
      <formula>NOT(ISERROR(SEARCH("3-MAITRISÉE",U8)))</formula>
    </cfRule>
    <cfRule type="containsText" dxfId="828" priority="74" operator="containsText" text="2-INSUF MAITRISÉE">
      <formula>NOT(ISERROR(SEARCH("2-INSUF MAITRISÉE",U8)))</formula>
    </cfRule>
    <cfRule type="containsText" dxfId="827" priority="73" operator="containsText" text="1-NON MAITRISÉE">
      <formula>NOT(ISERROR(SEARCH("1-NON MAITRISÉE",U8)))</formula>
    </cfRule>
  </conditionalFormatting>
  <conditionalFormatting sqref="U26:U44">
    <cfRule type="containsText" dxfId="826" priority="25" operator="containsText" text="1-NON MAITRISÉE">
      <formula>NOT(ISERROR(SEARCH("1-NON MAITRISÉE",U26)))</formula>
    </cfRule>
    <cfRule type="containsText" dxfId="825" priority="28" operator="containsText" text="4-BIEN MAITRISÉE">
      <formula>NOT(ISERROR(SEARCH("4-BIEN MAITRISÉE",U26)))</formula>
    </cfRule>
    <cfRule type="containsText" dxfId="824" priority="27" operator="containsText" text="3-MAITRISÉE">
      <formula>NOT(ISERROR(SEARCH("3-MAITRISÉE",U26)))</formula>
    </cfRule>
    <cfRule type="containsText" dxfId="823" priority="26" operator="containsText" text="2-INSUF MAITRISÉE">
      <formula>NOT(ISERROR(SEARCH("2-INSUF MAITRISÉE",U26)))</formula>
    </cfRule>
  </conditionalFormatting>
  <conditionalFormatting sqref="X8:X20">
    <cfRule type="containsText" dxfId="822" priority="69" operator="containsText" text="1-NON MAITRISÉE">
      <formula>NOT(ISERROR(SEARCH("1-NON MAITRISÉE",X8)))</formula>
    </cfRule>
    <cfRule type="containsText" dxfId="821" priority="72" operator="containsText" text="4-BIEN MAITRISÉE">
      <formula>NOT(ISERROR(SEARCH("4-BIEN MAITRISÉE",X8)))</formula>
    </cfRule>
    <cfRule type="containsText" dxfId="820" priority="71" operator="containsText" text="3-MAITRISÉE">
      <formula>NOT(ISERROR(SEARCH("3-MAITRISÉE",X8)))</formula>
    </cfRule>
    <cfRule type="containsText" dxfId="819" priority="70" operator="containsText" text="2-INSUF MAITRISÉE">
      <formula>NOT(ISERROR(SEARCH("2-INSUF MAITRISÉE",X8)))</formula>
    </cfRule>
  </conditionalFormatting>
  <conditionalFormatting sqref="X26:X44">
    <cfRule type="containsText" dxfId="818" priority="24" operator="containsText" text="4-BIEN MAITRISÉE">
      <formula>NOT(ISERROR(SEARCH("4-BIEN MAITRISÉE",X26)))</formula>
    </cfRule>
    <cfRule type="containsText" dxfId="817" priority="23" operator="containsText" text="3-MAITRISÉE">
      <formula>NOT(ISERROR(SEARCH("3-MAITRISÉE",X26)))</formula>
    </cfRule>
    <cfRule type="containsText" dxfId="816" priority="22" operator="containsText" text="2-INSUF MAITRISÉE">
      <formula>NOT(ISERROR(SEARCH("2-INSUF MAITRISÉE",X26)))</formula>
    </cfRule>
    <cfRule type="containsText" dxfId="815" priority="21" operator="containsText" text="1-NON MAITRISÉE">
      <formula>NOT(ISERROR(SEARCH("1-NON MAITRISÉE",X26)))</formula>
    </cfRule>
  </conditionalFormatting>
  <conditionalFormatting sqref="AA8:AA20">
    <cfRule type="containsText" dxfId="814" priority="65" operator="containsText" text="1-NON MAITRISÉE">
      <formula>NOT(ISERROR(SEARCH("1-NON MAITRISÉE",AA8)))</formula>
    </cfRule>
    <cfRule type="containsText" dxfId="813" priority="68" operator="containsText" text="4-BIEN MAITRISÉE">
      <formula>NOT(ISERROR(SEARCH("4-BIEN MAITRISÉE",AA8)))</formula>
    </cfRule>
    <cfRule type="containsText" dxfId="812" priority="67" operator="containsText" text="3-MAITRISÉE">
      <formula>NOT(ISERROR(SEARCH("3-MAITRISÉE",AA8)))</formula>
    </cfRule>
    <cfRule type="containsText" dxfId="811" priority="66" operator="containsText" text="2-INSUF MAITRISÉE">
      <formula>NOT(ISERROR(SEARCH("2-INSUF MAITRISÉE",AA8)))</formula>
    </cfRule>
  </conditionalFormatting>
  <conditionalFormatting sqref="AA26:AA44">
    <cfRule type="containsText" dxfId="810" priority="18" operator="containsText" text="2-INSUF MAITRISÉE">
      <formula>NOT(ISERROR(SEARCH("2-INSUF MAITRISÉE",AA26)))</formula>
    </cfRule>
    <cfRule type="containsText" dxfId="809" priority="19" operator="containsText" text="3-MAITRISÉE">
      <formula>NOT(ISERROR(SEARCH("3-MAITRISÉE",AA26)))</formula>
    </cfRule>
    <cfRule type="containsText" dxfId="808" priority="20" operator="containsText" text="4-BIEN MAITRISÉE">
      <formula>NOT(ISERROR(SEARCH("4-BIEN MAITRISÉE",AA26)))</formula>
    </cfRule>
    <cfRule type="containsText" dxfId="807" priority="17" operator="containsText" text="1-NON MAITRISÉE">
      <formula>NOT(ISERROR(SEARCH("1-NON MAITRISÉE",AA26)))</formula>
    </cfRule>
  </conditionalFormatting>
  <conditionalFormatting sqref="AD8:AD20">
    <cfRule type="containsText" dxfId="806" priority="62" operator="containsText" text="2-INSUF MAITRISÉE">
      <formula>NOT(ISERROR(SEARCH("2-INSUF MAITRISÉE",AD8)))</formula>
    </cfRule>
    <cfRule type="containsText" dxfId="805" priority="63" operator="containsText" text="3-MAITRISÉE">
      <formula>NOT(ISERROR(SEARCH("3-MAITRISÉE",AD8)))</formula>
    </cfRule>
    <cfRule type="containsText" dxfId="804" priority="64" operator="containsText" text="4-BIEN MAITRISÉE">
      <formula>NOT(ISERROR(SEARCH("4-BIEN MAITRISÉE",AD8)))</formula>
    </cfRule>
    <cfRule type="containsText" dxfId="803" priority="61" operator="containsText" text="1-NON MAITRISÉE">
      <formula>NOT(ISERROR(SEARCH("1-NON MAITRISÉE",AD8)))</formula>
    </cfRule>
  </conditionalFormatting>
  <conditionalFormatting sqref="AD26:AD44">
    <cfRule type="containsText" dxfId="802" priority="13" operator="containsText" text="1-NON MAITRISÉE">
      <formula>NOT(ISERROR(SEARCH("1-NON MAITRISÉE",AD26)))</formula>
    </cfRule>
    <cfRule type="containsText" dxfId="801" priority="14" operator="containsText" text="2-INSUF MAITRISÉE">
      <formula>NOT(ISERROR(SEARCH("2-INSUF MAITRISÉE",AD26)))</formula>
    </cfRule>
    <cfRule type="containsText" dxfId="800" priority="15" operator="containsText" text="3-MAITRISÉE">
      <formula>NOT(ISERROR(SEARCH("3-MAITRISÉE",AD26)))</formula>
    </cfRule>
    <cfRule type="containsText" dxfId="799" priority="16" operator="containsText" text="4-BIEN MAITRISÉE">
      <formula>NOT(ISERROR(SEARCH("4-BIEN MAITRISÉE",AD26)))</formula>
    </cfRule>
  </conditionalFormatting>
  <conditionalFormatting sqref="AG8:AG20">
    <cfRule type="containsText" dxfId="798" priority="60" operator="containsText" text="4-BIEN MAITRISÉE">
      <formula>NOT(ISERROR(SEARCH("4-BIEN MAITRISÉE",AG8)))</formula>
    </cfRule>
    <cfRule type="containsText" dxfId="797" priority="59" operator="containsText" text="3-MAITRISÉE">
      <formula>NOT(ISERROR(SEARCH("3-MAITRISÉE",AG8)))</formula>
    </cfRule>
    <cfRule type="containsText" dxfId="796" priority="58" operator="containsText" text="2-INSUF MAITRISÉE">
      <formula>NOT(ISERROR(SEARCH("2-INSUF MAITRISÉE",AG8)))</formula>
    </cfRule>
    <cfRule type="containsText" dxfId="795" priority="57" operator="containsText" text="1-NON MAITRISÉE">
      <formula>NOT(ISERROR(SEARCH("1-NON MAITRISÉE",AG8)))</formula>
    </cfRule>
  </conditionalFormatting>
  <conditionalFormatting sqref="AG26:AG44">
    <cfRule type="containsText" dxfId="794" priority="9" operator="containsText" text="1-NON MAITRISÉE">
      <formula>NOT(ISERROR(SEARCH("1-NON MAITRISÉE",AG26)))</formula>
    </cfRule>
    <cfRule type="containsText" dxfId="793" priority="10" operator="containsText" text="2-INSUF MAITRISÉE">
      <formula>NOT(ISERROR(SEARCH("2-INSUF MAITRISÉE",AG26)))</formula>
    </cfRule>
    <cfRule type="containsText" dxfId="792" priority="11" operator="containsText" text="3-MAITRISÉE">
      <formula>NOT(ISERROR(SEARCH("3-MAITRISÉE",AG26)))</formula>
    </cfRule>
    <cfRule type="containsText" dxfId="791" priority="12" operator="containsText" text="4-BIEN MAITRISÉE">
      <formula>NOT(ISERROR(SEARCH("4-BIEN MAITRISÉE",AG26)))</formula>
    </cfRule>
  </conditionalFormatting>
  <conditionalFormatting sqref="AJ8:AJ20">
    <cfRule type="containsText" dxfId="790" priority="56" operator="containsText" text="4-BIEN MAITRISÉE">
      <formula>NOT(ISERROR(SEARCH("4-BIEN MAITRISÉE",AJ8)))</formula>
    </cfRule>
    <cfRule type="containsText" dxfId="789" priority="54" operator="containsText" text="2-INSUF MAITRISÉE">
      <formula>NOT(ISERROR(SEARCH("2-INSUF MAITRISÉE",AJ8)))</formula>
    </cfRule>
    <cfRule type="containsText" dxfId="788" priority="53" operator="containsText" text="1-NON MAITRISÉE">
      <formula>NOT(ISERROR(SEARCH("1-NON MAITRISÉE",AJ8)))</formula>
    </cfRule>
    <cfRule type="containsText" dxfId="787" priority="55" operator="containsText" text="3-MAITRISÉE">
      <formula>NOT(ISERROR(SEARCH("3-MAITRISÉE",AJ8)))</formula>
    </cfRule>
  </conditionalFormatting>
  <conditionalFormatting sqref="AJ26:AJ44">
    <cfRule type="containsText" dxfId="786" priority="6" operator="containsText" text="2-INSUF MAITRISÉE">
      <formula>NOT(ISERROR(SEARCH("2-INSUF MAITRISÉE",AJ26)))</formula>
    </cfRule>
    <cfRule type="containsText" dxfId="785" priority="5" operator="containsText" text="1-NON MAITRISÉE">
      <formula>NOT(ISERROR(SEARCH("1-NON MAITRISÉE",AJ26)))</formula>
    </cfRule>
    <cfRule type="containsText" dxfId="784" priority="8" operator="containsText" text="4-BIEN MAITRISÉE">
      <formula>NOT(ISERROR(SEARCH("4-BIEN MAITRISÉE",AJ26)))</formula>
    </cfRule>
    <cfRule type="containsText" dxfId="783" priority="7" operator="containsText" text="3-MAITRISÉE">
      <formula>NOT(ISERROR(SEARCH("3-MAITRISÉE",AJ26)))</formula>
    </cfRule>
  </conditionalFormatting>
  <conditionalFormatting sqref="AM8:AM20">
    <cfRule type="containsText" dxfId="782" priority="52" operator="containsText" text="4-BIEN MAITRISÉE">
      <formula>NOT(ISERROR(SEARCH("4-BIEN MAITRISÉE",AM8)))</formula>
    </cfRule>
    <cfRule type="containsText" dxfId="781" priority="51" operator="containsText" text="3-MAITRISÉE">
      <formula>NOT(ISERROR(SEARCH("3-MAITRISÉE",AM8)))</formula>
    </cfRule>
    <cfRule type="containsText" dxfId="780" priority="50" operator="containsText" text="2-INSUF MAITRISÉE">
      <formula>NOT(ISERROR(SEARCH("2-INSUF MAITRISÉE",AM8)))</formula>
    </cfRule>
    <cfRule type="containsText" dxfId="779" priority="49" operator="containsText" text="1-NON MAITRISÉE">
      <formula>NOT(ISERROR(SEARCH("1-NON MAITRISÉE",AM8)))</formula>
    </cfRule>
  </conditionalFormatting>
  <conditionalFormatting sqref="AM26:AM44">
    <cfRule type="containsText" dxfId="778" priority="1" operator="containsText" text="1-NON MAITRISÉE">
      <formula>NOT(ISERROR(SEARCH("1-NON MAITRISÉE",AM26)))</formula>
    </cfRule>
    <cfRule type="containsText" dxfId="777" priority="2" operator="containsText" text="2-INSUF MAITRISÉE">
      <formula>NOT(ISERROR(SEARCH("2-INSUF MAITRISÉE",AM26)))</formula>
    </cfRule>
    <cfRule type="containsText" dxfId="776" priority="4" operator="containsText" text="4-BIEN MAITRISÉE">
      <formula>NOT(ISERROR(SEARCH("4-BIEN MAITRISÉE",AM26)))</formula>
    </cfRule>
    <cfRule type="containsText" dxfId="775" priority="3" operator="containsText" text="3-MAITRISÉE">
      <formula>NOT(ISERROR(SEARCH("3-MAITRISÉE",AM26)))</formula>
    </cfRule>
  </conditionalFormatting>
  <pageMargins left="0.23622047244094499" right="0.23622047244094499" top="0.55118110236220497" bottom="0.24803149599999999" header="0.118110236220472" footer="0.25"/>
  <pageSetup paperSize="9" scale="40" orientation="landscape" r:id="rId1"/>
  <headerFooter>
    <oddFooter>&amp;L&amp;"Helvetica Oblique,Italique"&amp;K000000AC-Bordeaux J-MUZARD IEN économie-gestion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pageSetUpPr fitToPage="1"/>
  </sheetPr>
  <dimension ref="B1:AS205"/>
  <sheetViews>
    <sheetView showGridLines="0" topLeftCell="A4" zoomScale="80" zoomScaleNormal="80" workbookViewId="0">
      <selection activeCell="N5" sqref="N5:O5"/>
    </sheetView>
  </sheetViews>
  <sheetFormatPr baseColWidth="10" defaultColWidth="10.83203125" defaultRowHeight="15"/>
  <cols>
    <col min="1" max="1" width="1.83203125" customWidth="1"/>
    <col min="2" max="2" width="18.1640625" customWidth="1"/>
    <col min="3" max="3" width="16.83203125" customWidth="1"/>
    <col min="4" max="4" width="16.33203125" customWidth="1"/>
    <col min="5" max="5" width="15.1640625" customWidth="1"/>
    <col min="6" max="6" width="15.33203125" customWidth="1"/>
    <col min="7" max="7" width="8.6640625" customWidth="1"/>
    <col min="8" max="8" width="16.1640625" customWidth="1"/>
    <col min="9" max="9" width="10.33203125" customWidth="1"/>
    <col min="10" max="10" width="1" customWidth="1"/>
    <col min="11" max="11" width="8.5" customWidth="1"/>
    <col min="12" max="12" width="8.33203125" customWidth="1"/>
    <col min="13" max="13" width="11.5" customWidth="1"/>
    <col min="14" max="14" width="11.83203125" customWidth="1"/>
    <col min="15" max="18" width="5.33203125" customWidth="1"/>
    <col min="19" max="19" width="1.83203125" customWidth="1"/>
    <col min="20" max="20" width="10.1640625" style="1" customWidth="1"/>
    <col min="21" max="21" width="38.5" style="1" customWidth="1"/>
    <col min="22" max="22" width="42" style="1" customWidth="1"/>
    <col min="23" max="23" width="3.83203125" style="1" customWidth="1"/>
    <col min="24" max="34" width="33.83203125" style="1" customWidth="1"/>
    <col min="35" max="45" width="38.1640625" style="1" customWidth="1"/>
  </cols>
  <sheetData>
    <row r="1" spans="2:45" ht="16" customHeight="1">
      <c r="C1" s="730" t="s">
        <v>258</v>
      </c>
      <c r="D1" s="730"/>
      <c r="E1" s="730"/>
      <c r="F1" s="730"/>
      <c r="G1" s="730"/>
      <c r="H1" s="730"/>
      <c r="K1" s="794" t="s">
        <v>351</v>
      </c>
      <c r="L1" s="794"/>
      <c r="M1" s="794"/>
      <c r="N1" s="794"/>
      <c r="O1" s="794"/>
    </row>
    <row r="2" spans="2:45" ht="8" customHeight="1" thickBot="1">
      <c r="C2" s="730"/>
      <c r="D2" s="730"/>
      <c r="E2" s="730"/>
      <c r="F2" s="730"/>
      <c r="G2" s="730"/>
      <c r="H2" s="730"/>
    </row>
    <row r="3" spans="2:45" ht="52" customHeight="1" thickBot="1">
      <c r="C3" s="730"/>
      <c r="D3" s="730"/>
      <c r="E3" s="730"/>
      <c r="F3" s="730"/>
      <c r="G3" s="730"/>
      <c r="H3" s="730"/>
      <c r="K3" s="731" t="str">
        <f>IF(+'1-TAB-SYNT-NOTES'!M4="","",+'1-TAB-SYNT-NOTES'!M4)</f>
        <v/>
      </c>
      <c r="L3" s="732"/>
      <c r="M3" s="732"/>
      <c r="N3" s="732"/>
      <c r="O3" s="733"/>
      <c r="U3" s="795" t="s">
        <v>386</v>
      </c>
      <c r="V3" s="795"/>
    </row>
    <row r="4" spans="2:45" ht="6" customHeight="1" thickBot="1">
      <c r="U4" s="795"/>
      <c r="V4" s="795"/>
    </row>
    <row r="5" spans="2:45" ht="41" customHeight="1" thickBot="1">
      <c r="B5" s="25" t="s">
        <v>111</v>
      </c>
      <c r="C5" s="734" t="s">
        <v>462</v>
      </c>
      <c r="D5" s="735"/>
      <c r="E5" s="87" t="s">
        <v>383</v>
      </c>
      <c r="F5" s="88"/>
      <c r="G5" s="87" t="s">
        <v>164</v>
      </c>
      <c r="H5" s="93"/>
      <c r="I5" s="514" t="s">
        <v>562</v>
      </c>
      <c r="J5" s="87"/>
      <c r="K5" s="95" t="str">
        <f>IF(F5="","",ROUNDUP((H5-F5)/7,0))</f>
        <v/>
      </c>
      <c r="L5" s="86"/>
      <c r="M5" s="62" t="s">
        <v>458</v>
      </c>
      <c r="N5" s="792"/>
      <c r="O5" s="793"/>
      <c r="U5" s="795"/>
      <c r="V5" s="795"/>
      <c r="W5" s="94"/>
      <c r="AS5"/>
    </row>
    <row r="6" spans="2:45" ht="4" customHeight="1">
      <c r="U6" s="795"/>
      <c r="V6" s="795"/>
      <c r="W6" s="94"/>
      <c r="AS6"/>
    </row>
    <row r="7" spans="2:45" ht="16" customHeight="1" thickBot="1">
      <c r="H7" s="745" t="s">
        <v>179</v>
      </c>
      <c r="I7" s="745"/>
      <c r="R7" s="81"/>
      <c r="U7" s="795"/>
      <c r="V7" s="795"/>
      <c r="W7" s="71"/>
      <c r="X7" s="71"/>
    </row>
    <row r="8" spans="2:45" ht="54" customHeight="1" thickTop="1">
      <c r="B8" s="767" t="s">
        <v>370</v>
      </c>
      <c r="C8" s="768"/>
      <c r="D8" s="764"/>
      <c r="E8" s="765"/>
      <c r="F8" s="766"/>
      <c r="H8" s="746"/>
      <c r="I8" s="747"/>
      <c r="K8" s="771" t="s">
        <v>163</v>
      </c>
      <c r="L8" s="772"/>
      <c r="M8" s="772"/>
      <c r="N8" s="772"/>
      <c r="O8" s="772"/>
      <c r="P8" s="772"/>
      <c r="Q8" s="772"/>
      <c r="R8" s="773"/>
      <c r="S8" s="81"/>
      <c r="U8" s="795"/>
      <c r="V8" s="795"/>
      <c r="W8" s="71"/>
      <c r="AR8"/>
      <c r="AS8"/>
    </row>
    <row r="9" spans="2:45" ht="54" customHeight="1" thickBot="1">
      <c r="B9" s="750" t="s">
        <v>124</v>
      </c>
      <c r="C9" s="751"/>
      <c r="D9" s="754"/>
      <c r="E9" s="755"/>
      <c r="F9" s="756"/>
      <c r="H9" s="748"/>
      <c r="I9" s="749"/>
      <c r="K9" s="774"/>
      <c r="L9" s="775"/>
      <c r="M9" s="775"/>
      <c r="N9" s="775"/>
      <c r="O9" s="775"/>
      <c r="P9" s="775"/>
      <c r="Q9" s="775"/>
      <c r="R9" s="776"/>
      <c r="S9" s="81"/>
      <c r="W9" s="71"/>
      <c r="AH9" s="82"/>
      <c r="AR9"/>
      <c r="AS9"/>
    </row>
    <row r="10" spans="2:45" ht="17" customHeight="1" thickBot="1">
      <c r="B10" s="752"/>
      <c r="C10" s="753"/>
      <c r="D10" s="757"/>
      <c r="E10" s="758"/>
      <c r="F10" s="759"/>
      <c r="H10" s="785" t="s">
        <v>180</v>
      </c>
      <c r="I10" s="785"/>
      <c r="K10" s="774"/>
      <c r="L10" s="775"/>
      <c r="M10" s="775"/>
      <c r="N10" s="775"/>
      <c r="O10" s="775"/>
      <c r="P10" s="775"/>
      <c r="Q10" s="775"/>
      <c r="R10" s="776"/>
      <c r="S10" s="81"/>
      <c r="W10" s="71"/>
      <c r="AH10" s="82"/>
      <c r="AR10"/>
      <c r="AS10"/>
    </row>
    <row r="11" spans="2:45" ht="54" customHeight="1">
      <c r="B11" s="780" t="s">
        <v>162</v>
      </c>
      <c r="C11" s="781"/>
      <c r="D11" s="782"/>
      <c r="E11" s="783"/>
      <c r="F11" s="784"/>
      <c r="H11" s="760"/>
      <c r="I11" s="761"/>
      <c r="K11" s="774"/>
      <c r="L11" s="775"/>
      <c r="M11" s="775"/>
      <c r="N11" s="775"/>
      <c r="O11" s="775"/>
      <c r="P11" s="775"/>
      <c r="Q11" s="775"/>
      <c r="R11" s="776"/>
      <c r="S11" s="81"/>
      <c r="U11" s="795" t="s">
        <v>459</v>
      </c>
      <c r="V11" s="795"/>
      <c r="W11" s="71"/>
      <c r="AH11" s="82"/>
      <c r="AR11"/>
      <c r="AS11"/>
    </row>
    <row r="12" spans="2:45" ht="54" customHeight="1" thickBot="1">
      <c r="B12" s="769" t="s">
        <v>125</v>
      </c>
      <c r="C12" s="770"/>
      <c r="D12" s="736"/>
      <c r="E12" s="737"/>
      <c r="F12" s="738"/>
      <c r="H12" s="762"/>
      <c r="I12" s="763"/>
      <c r="K12" s="777"/>
      <c r="L12" s="778"/>
      <c r="M12" s="778"/>
      <c r="N12" s="778"/>
      <c r="O12" s="778"/>
      <c r="P12" s="778"/>
      <c r="Q12" s="778"/>
      <c r="R12" s="779"/>
      <c r="S12" s="81"/>
      <c r="U12" s="795"/>
      <c r="V12" s="795"/>
      <c r="W12" s="71"/>
      <c r="AR12"/>
      <c r="AS12"/>
    </row>
    <row r="13" spans="2:45" ht="6" customHeight="1" thickBot="1">
      <c r="U13" s="795"/>
      <c r="V13" s="795"/>
      <c r="W13" s="71"/>
      <c r="X13" s="71"/>
    </row>
    <row r="14" spans="2:45" ht="53" customHeight="1" thickBot="1">
      <c r="B14" s="788" t="s">
        <v>526</v>
      </c>
      <c r="C14" s="789"/>
      <c r="D14" s="789"/>
      <c r="E14" s="789"/>
      <c r="F14" s="789"/>
      <c r="G14" s="789"/>
      <c r="H14" s="789"/>
      <c r="I14" s="789"/>
      <c r="J14" s="789"/>
      <c r="K14" s="789"/>
      <c r="L14" s="789"/>
      <c r="M14" s="786"/>
      <c r="N14" s="787"/>
      <c r="O14" s="67" t="s">
        <v>55</v>
      </c>
      <c r="P14" s="68" t="s">
        <v>56</v>
      </c>
      <c r="Q14" s="69" t="s">
        <v>371</v>
      </c>
      <c r="R14" s="70" t="s">
        <v>57</v>
      </c>
      <c r="U14" s="795"/>
      <c r="V14" s="795"/>
      <c r="W14" s="71"/>
      <c r="X14" s="71"/>
    </row>
    <row r="15" spans="2:45" ht="27" customHeight="1">
      <c r="B15" s="207" t="s">
        <v>500</v>
      </c>
      <c r="C15" s="796" t="s">
        <v>507</v>
      </c>
      <c r="D15" s="796"/>
      <c r="E15" s="796"/>
      <c r="F15" s="796"/>
      <c r="G15" s="796"/>
      <c r="H15" s="796"/>
      <c r="I15" s="796"/>
      <c r="J15" s="796"/>
      <c r="K15" s="796"/>
      <c r="L15" s="796"/>
      <c r="M15" s="796"/>
      <c r="N15" s="797"/>
      <c r="O15" s="72"/>
      <c r="P15" s="73"/>
      <c r="Q15" s="73"/>
      <c r="R15" s="74"/>
      <c r="U15" s="795"/>
      <c r="V15" s="795"/>
      <c r="W15" s="71"/>
      <c r="X15" s="71"/>
    </row>
    <row r="16" spans="2:45" ht="27" customHeight="1">
      <c r="B16" s="208" t="s">
        <v>501</v>
      </c>
      <c r="C16" s="798" t="s">
        <v>506</v>
      </c>
      <c r="D16" s="798"/>
      <c r="E16" s="798"/>
      <c r="F16" s="798"/>
      <c r="G16" s="798"/>
      <c r="H16" s="798"/>
      <c r="I16" s="798"/>
      <c r="J16" s="798"/>
      <c r="K16" s="798"/>
      <c r="L16" s="798"/>
      <c r="M16" s="798"/>
      <c r="N16" s="799"/>
      <c r="O16" s="75"/>
      <c r="P16" s="76"/>
      <c r="Q16" s="76"/>
      <c r="R16" s="77"/>
      <c r="U16" s="795"/>
      <c r="V16" s="795"/>
      <c r="W16" s="71"/>
      <c r="X16" s="71"/>
    </row>
    <row r="17" spans="2:24" ht="27" customHeight="1">
      <c r="B17" s="208" t="s">
        <v>502</v>
      </c>
      <c r="C17" s="798" t="s">
        <v>507</v>
      </c>
      <c r="D17" s="798"/>
      <c r="E17" s="798"/>
      <c r="F17" s="798"/>
      <c r="G17" s="798"/>
      <c r="H17" s="798"/>
      <c r="I17" s="798"/>
      <c r="J17" s="798"/>
      <c r="K17" s="798"/>
      <c r="L17" s="798"/>
      <c r="M17" s="798"/>
      <c r="N17" s="799"/>
      <c r="O17" s="75"/>
      <c r="P17" s="76"/>
      <c r="Q17" s="76"/>
      <c r="R17" s="77"/>
      <c r="U17" s="795"/>
      <c r="V17" s="795"/>
      <c r="W17" s="71"/>
      <c r="X17" s="71"/>
    </row>
    <row r="18" spans="2:24" ht="27" customHeight="1">
      <c r="B18" s="208" t="s">
        <v>503</v>
      </c>
      <c r="C18" s="798" t="s">
        <v>508</v>
      </c>
      <c r="D18" s="798"/>
      <c r="E18" s="798"/>
      <c r="F18" s="798"/>
      <c r="G18" s="798"/>
      <c r="H18" s="798"/>
      <c r="I18" s="798"/>
      <c r="J18" s="798"/>
      <c r="K18" s="798"/>
      <c r="L18" s="798"/>
      <c r="M18" s="798"/>
      <c r="N18" s="799"/>
      <c r="O18" s="75"/>
      <c r="P18" s="76"/>
      <c r="Q18" s="76"/>
      <c r="R18" s="77"/>
      <c r="U18" s="795"/>
      <c r="V18" s="795"/>
    </row>
    <row r="19" spans="2:24" ht="27" customHeight="1" thickBot="1">
      <c r="B19" s="209" t="s">
        <v>504</v>
      </c>
      <c r="C19" s="800" t="s">
        <v>507</v>
      </c>
      <c r="D19" s="800"/>
      <c r="E19" s="800"/>
      <c r="F19" s="800"/>
      <c r="G19" s="800"/>
      <c r="H19" s="800"/>
      <c r="I19" s="800"/>
      <c r="J19" s="800"/>
      <c r="K19" s="800"/>
      <c r="L19" s="800"/>
      <c r="M19" s="800"/>
      <c r="N19" s="801"/>
      <c r="O19" s="78"/>
      <c r="P19" s="79"/>
      <c r="Q19" s="79"/>
      <c r="R19" s="80"/>
      <c r="U19" s="795"/>
      <c r="V19" s="795"/>
    </row>
    <row r="20" spans="2:24" ht="6" customHeight="1" thickBot="1">
      <c r="U20" s="795"/>
      <c r="V20" s="795"/>
    </row>
    <row r="21" spans="2:24" ht="58" customHeight="1" thickBot="1">
      <c r="B21" s="788" t="s">
        <v>384</v>
      </c>
      <c r="C21" s="789"/>
      <c r="D21" s="789"/>
      <c r="E21" s="789"/>
      <c r="F21" s="789"/>
      <c r="G21" s="789"/>
      <c r="H21" s="789"/>
      <c r="I21" s="789"/>
      <c r="J21" s="789"/>
      <c r="K21" s="789"/>
      <c r="L21" s="789"/>
      <c r="M21" s="789"/>
      <c r="N21" s="802"/>
      <c r="O21" s="67" t="s">
        <v>55</v>
      </c>
      <c r="P21" s="68" t="s">
        <v>56</v>
      </c>
      <c r="Q21" s="69" t="s">
        <v>371</v>
      </c>
      <c r="R21" s="70" t="s">
        <v>57</v>
      </c>
      <c r="U21" s="795"/>
      <c r="V21" s="795"/>
    </row>
    <row r="22" spans="2:24" ht="36" customHeight="1">
      <c r="B22" s="742" t="s">
        <v>112</v>
      </c>
      <c r="C22" s="723" t="s">
        <v>509</v>
      </c>
      <c r="D22" s="723"/>
      <c r="E22" s="723"/>
      <c r="F22" s="83" t="s">
        <v>116</v>
      </c>
      <c r="G22" s="726" t="s">
        <v>511</v>
      </c>
      <c r="H22" s="726"/>
      <c r="I22" s="726"/>
      <c r="J22" s="726"/>
      <c r="K22" s="726"/>
      <c r="L22" s="726"/>
      <c r="M22" s="726"/>
      <c r="N22" s="727"/>
      <c r="O22" s="72"/>
      <c r="P22" s="73"/>
      <c r="Q22" s="73"/>
      <c r="R22" s="74"/>
      <c r="U22" s="795"/>
      <c r="V22" s="795"/>
    </row>
    <row r="23" spans="2:24" ht="36" customHeight="1">
      <c r="B23" s="743"/>
      <c r="C23" s="724"/>
      <c r="D23" s="724"/>
      <c r="E23" s="724"/>
      <c r="F23" s="84" t="s">
        <v>117</v>
      </c>
      <c r="G23" s="714"/>
      <c r="H23" s="714"/>
      <c r="I23" s="714"/>
      <c r="J23" s="714"/>
      <c r="K23" s="714"/>
      <c r="L23" s="714"/>
      <c r="M23" s="714"/>
      <c r="N23" s="715"/>
      <c r="O23" s="75"/>
      <c r="P23" s="76"/>
      <c r="Q23" s="76"/>
      <c r="R23" s="77"/>
    </row>
    <row r="24" spans="2:24" ht="36" customHeight="1" thickBot="1">
      <c r="B24" s="744"/>
      <c r="C24" s="725"/>
      <c r="D24" s="725"/>
      <c r="E24" s="725"/>
      <c r="F24" s="85" t="s">
        <v>118</v>
      </c>
      <c r="G24" s="728"/>
      <c r="H24" s="728"/>
      <c r="I24" s="728"/>
      <c r="J24" s="728"/>
      <c r="K24" s="728"/>
      <c r="L24" s="728"/>
      <c r="M24" s="728"/>
      <c r="N24" s="729"/>
      <c r="O24" s="78"/>
      <c r="P24" s="79"/>
      <c r="Q24" s="79"/>
      <c r="R24" s="80"/>
    </row>
    <row r="25" spans="2:24" ht="36" customHeight="1">
      <c r="B25" s="742" t="s">
        <v>113</v>
      </c>
      <c r="C25" s="723" t="s">
        <v>185</v>
      </c>
      <c r="D25" s="723"/>
      <c r="E25" s="723"/>
      <c r="F25" s="83" t="s">
        <v>116</v>
      </c>
      <c r="G25" s="726"/>
      <c r="H25" s="726"/>
      <c r="I25" s="726"/>
      <c r="J25" s="726"/>
      <c r="K25" s="726"/>
      <c r="L25" s="726"/>
      <c r="M25" s="726"/>
      <c r="N25" s="727"/>
      <c r="O25" s="72"/>
      <c r="P25" s="73"/>
      <c r="Q25" s="73"/>
      <c r="R25" s="74"/>
      <c r="U25" s="795" t="s">
        <v>387</v>
      </c>
      <c r="V25" s="795"/>
    </row>
    <row r="26" spans="2:24" ht="36" customHeight="1">
      <c r="B26" s="743"/>
      <c r="C26" s="724"/>
      <c r="D26" s="724"/>
      <c r="E26" s="724"/>
      <c r="F26" s="84" t="s">
        <v>117</v>
      </c>
      <c r="G26" s="714"/>
      <c r="H26" s="714"/>
      <c r="I26" s="714"/>
      <c r="J26" s="714"/>
      <c r="K26" s="714"/>
      <c r="L26" s="714"/>
      <c r="M26" s="714"/>
      <c r="N26" s="715"/>
      <c r="O26" s="75"/>
      <c r="P26" s="76"/>
      <c r="Q26" s="76"/>
      <c r="R26" s="77"/>
      <c r="U26" s="795"/>
      <c r="V26" s="795"/>
    </row>
    <row r="27" spans="2:24" ht="36" customHeight="1" thickBot="1">
      <c r="B27" s="744"/>
      <c r="C27" s="725"/>
      <c r="D27" s="725"/>
      <c r="E27" s="725"/>
      <c r="F27" s="85" t="s">
        <v>118</v>
      </c>
      <c r="G27" s="728"/>
      <c r="H27" s="728"/>
      <c r="I27" s="728"/>
      <c r="J27" s="728"/>
      <c r="K27" s="728"/>
      <c r="L27" s="728"/>
      <c r="M27" s="728"/>
      <c r="N27" s="729"/>
      <c r="O27" s="78"/>
      <c r="P27" s="79"/>
      <c r="Q27" s="79"/>
      <c r="R27" s="80"/>
      <c r="U27" s="795"/>
      <c r="V27" s="795"/>
    </row>
    <row r="28" spans="2:24" ht="6" customHeight="1" thickBot="1">
      <c r="U28" s="795"/>
      <c r="V28" s="795"/>
    </row>
    <row r="29" spans="2:24" ht="58" customHeight="1" thickBot="1">
      <c r="B29" s="739" t="s">
        <v>385</v>
      </c>
      <c r="C29" s="740"/>
      <c r="D29" s="740"/>
      <c r="E29" s="740"/>
      <c r="F29" s="740"/>
      <c r="G29" s="740"/>
      <c r="H29" s="740"/>
      <c r="I29" s="740"/>
      <c r="J29" s="740"/>
      <c r="K29" s="740"/>
      <c r="L29" s="740"/>
      <c r="M29" s="740"/>
      <c r="N29" s="741"/>
      <c r="O29" s="67" t="s">
        <v>55</v>
      </c>
      <c r="P29" s="68" t="s">
        <v>56</v>
      </c>
      <c r="Q29" s="69" t="s">
        <v>371</v>
      </c>
      <c r="R29" s="70" t="s">
        <v>57</v>
      </c>
      <c r="U29" s="795"/>
      <c r="V29" s="795"/>
    </row>
    <row r="30" spans="2:24" ht="36" customHeight="1">
      <c r="B30" s="720" t="s">
        <v>112</v>
      </c>
      <c r="C30" s="723" t="s">
        <v>510</v>
      </c>
      <c r="D30" s="723"/>
      <c r="E30" s="723"/>
      <c r="F30" s="83" t="s">
        <v>116</v>
      </c>
      <c r="G30" s="726"/>
      <c r="H30" s="726"/>
      <c r="I30" s="726"/>
      <c r="J30" s="726"/>
      <c r="K30" s="726"/>
      <c r="L30" s="726"/>
      <c r="M30" s="726"/>
      <c r="N30" s="727"/>
      <c r="O30" s="72"/>
      <c r="P30" s="73"/>
      <c r="Q30" s="73"/>
      <c r="R30" s="74"/>
      <c r="U30" s="795"/>
      <c r="V30" s="795"/>
    </row>
    <row r="31" spans="2:24" ht="36" customHeight="1">
      <c r="B31" s="721"/>
      <c r="C31" s="724"/>
      <c r="D31" s="724"/>
      <c r="E31" s="724"/>
      <c r="F31" s="84" t="s">
        <v>117</v>
      </c>
      <c r="G31" s="714"/>
      <c r="H31" s="714"/>
      <c r="I31" s="714"/>
      <c r="J31" s="714"/>
      <c r="K31" s="714"/>
      <c r="L31" s="714"/>
      <c r="M31" s="714"/>
      <c r="N31" s="715"/>
      <c r="O31" s="75"/>
      <c r="P31" s="76"/>
      <c r="Q31" s="76"/>
      <c r="R31" s="77"/>
      <c r="U31" s="795"/>
      <c r="V31" s="795"/>
    </row>
    <row r="32" spans="2:24" ht="36" customHeight="1" thickBot="1">
      <c r="B32" s="722"/>
      <c r="C32" s="725"/>
      <c r="D32" s="725"/>
      <c r="E32" s="725"/>
      <c r="F32" s="85" t="s">
        <v>118</v>
      </c>
      <c r="G32" s="728"/>
      <c r="H32" s="728"/>
      <c r="I32" s="728"/>
      <c r="J32" s="728"/>
      <c r="K32" s="728"/>
      <c r="L32" s="728"/>
      <c r="M32" s="728"/>
      <c r="N32" s="729"/>
      <c r="O32" s="78"/>
      <c r="P32" s="79"/>
      <c r="Q32" s="79"/>
      <c r="R32" s="80"/>
      <c r="U32" s="795"/>
      <c r="V32" s="795"/>
    </row>
    <row r="33" spans="2:22" ht="36" customHeight="1">
      <c r="B33" s="720" t="s">
        <v>113</v>
      </c>
      <c r="C33" s="723"/>
      <c r="D33" s="723"/>
      <c r="E33" s="723"/>
      <c r="F33" s="83" t="s">
        <v>116</v>
      </c>
      <c r="G33" s="726"/>
      <c r="H33" s="726"/>
      <c r="I33" s="726"/>
      <c r="J33" s="726"/>
      <c r="K33" s="726"/>
      <c r="L33" s="726"/>
      <c r="M33" s="726"/>
      <c r="N33" s="727"/>
      <c r="O33" s="72"/>
      <c r="P33" s="73"/>
      <c r="Q33" s="73"/>
      <c r="R33" s="74"/>
      <c r="U33" s="795"/>
      <c r="V33" s="795"/>
    </row>
    <row r="34" spans="2:22" ht="36" customHeight="1">
      <c r="B34" s="721"/>
      <c r="C34" s="724"/>
      <c r="D34" s="724"/>
      <c r="E34" s="724"/>
      <c r="F34" s="84" t="s">
        <v>117</v>
      </c>
      <c r="G34" s="714"/>
      <c r="H34" s="714"/>
      <c r="I34" s="714"/>
      <c r="J34" s="714"/>
      <c r="K34" s="714"/>
      <c r="L34" s="714"/>
      <c r="M34" s="714"/>
      <c r="N34" s="715"/>
      <c r="O34" s="75"/>
      <c r="P34" s="76"/>
      <c r="Q34" s="76"/>
      <c r="R34" s="77"/>
      <c r="U34" s="795"/>
      <c r="V34" s="795"/>
    </row>
    <row r="35" spans="2:22" ht="36" customHeight="1" thickBot="1">
      <c r="B35" s="722"/>
      <c r="C35" s="725"/>
      <c r="D35" s="725"/>
      <c r="E35" s="725"/>
      <c r="F35" s="85" t="s">
        <v>118</v>
      </c>
      <c r="G35" s="728"/>
      <c r="H35" s="728"/>
      <c r="I35" s="728"/>
      <c r="J35" s="728"/>
      <c r="K35" s="728"/>
      <c r="L35" s="728"/>
      <c r="M35" s="728"/>
      <c r="N35" s="729"/>
      <c r="O35" s="78"/>
      <c r="P35" s="79"/>
      <c r="Q35" s="79"/>
      <c r="R35" s="80"/>
      <c r="U35" s="795"/>
      <c r="V35" s="795"/>
    </row>
    <row r="36" spans="2:22" ht="36" customHeight="1">
      <c r="B36" s="720" t="s">
        <v>114</v>
      </c>
      <c r="C36" s="723"/>
      <c r="D36" s="723"/>
      <c r="E36" s="723"/>
      <c r="F36" s="83" t="s">
        <v>116</v>
      </c>
      <c r="G36" s="726"/>
      <c r="H36" s="726"/>
      <c r="I36" s="726"/>
      <c r="J36" s="726"/>
      <c r="K36" s="726"/>
      <c r="L36" s="726"/>
      <c r="M36" s="726"/>
      <c r="N36" s="727"/>
      <c r="O36" s="72"/>
      <c r="P36" s="73"/>
      <c r="Q36" s="73"/>
      <c r="R36" s="74"/>
      <c r="U36" s="795"/>
      <c r="V36" s="795"/>
    </row>
    <row r="37" spans="2:22" ht="36" customHeight="1">
      <c r="B37" s="721"/>
      <c r="C37" s="724"/>
      <c r="D37" s="724"/>
      <c r="E37" s="724"/>
      <c r="F37" s="84" t="s">
        <v>117</v>
      </c>
      <c r="G37" s="714"/>
      <c r="H37" s="714"/>
      <c r="I37" s="714"/>
      <c r="J37" s="714"/>
      <c r="K37" s="714"/>
      <c r="L37" s="714"/>
      <c r="M37" s="714"/>
      <c r="N37" s="715"/>
      <c r="O37" s="75"/>
      <c r="P37" s="76"/>
      <c r="Q37" s="76"/>
      <c r="R37" s="77"/>
    </row>
    <row r="38" spans="2:22" ht="36" customHeight="1" thickBot="1">
      <c r="B38" s="722"/>
      <c r="C38" s="725"/>
      <c r="D38" s="725"/>
      <c r="E38" s="725"/>
      <c r="F38" s="85" t="s">
        <v>118</v>
      </c>
      <c r="G38" s="728"/>
      <c r="H38" s="728"/>
      <c r="I38" s="728"/>
      <c r="J38" s="728"/>
      <c r="K38" s="728"/>
      <c r="L38" s="728"/>
      <c r="M38" s="728"/>
      <c r="N38" s="729"/>
      <c r="O38" s="78"/>
      <c r="P38" s="79"/>
      <c r="Q38" s="79"/>
      <c r="R38" s="80"/>
    </row>
    <row r="39" spans="2:22" ht="36" customHeight="1">
      <c r="B39" s="720" t="s">
        <v>115</v>
      </c>
      <c r="C39" s="723"/>
      <c r="D39" s="723"/>
      <c r="E39" s="723"/>
      <c r="F39" s="83" t="s">
        <v>116</v>
      </c>
      <c r="G39" s="726"/>
      <c r="H39" s="726"/>
      <c r="I39" s="726"/>
      <c r="J39" s="726"/>
      <c r="K39" s="726"/>
      <c r="L39" s="726"/>
      <c r="M39" s="726"/>
      <c r="N39" s="727"/>
      <c r="O39" s="72"/>
      <c r="P39" s="73"/>
      <c r="Q39" s="73"/>
      <c r="R39" s="74"/>
    </row>
    <row r="40" spans="2:22" ht="36" customHeight="1">
      <c r="B40" s="721"/>
      <c r="C40" s="724"/>
      <c r="D40" s="724"/>
      <c r="E40" s="724"/>
      <c r="F40" s="84" t="s">
        <v>117</v>
      </c>
      <c r="G40" s="714"/>
      <c r="H40" s="714"/>
      <c r="I40" s="714"/>
      <c r="J40" s="714"/>
      <c r="K40" s="714"/>
      <c r="L40" s="714"/>
      <c r="M40" s="714"/>
      <c r="N40" s="715"/>
      <c r="O40" s="75"/>
      <c r="P40" s="76"/>
      <c r="Q40" s="76"/>
      <c r="R40" s="77"/>
    </row>
    <row r="41" spans="2:22" ht="36" customHeight="1" thickBot="1">
      <c r="B41" s="722"/>
      <c r="C41" s="725"/>
      <c r="D41" s="725"/>
      <c r="E41" s="725"/>
      <c r="F41" s="85" t="s">
        <v>118</v>
      </c>
      <c r="G41" s="728"/>
      <c r="H41" s="728"/>
      <c r="I41" s="728"/>
      <c r="J41" s="728"/>
      <c r="K41" s="728"/>
      <c r="L41" s="728"/>
      <c r="M41" s="728"/>
      <c r="N41" s="729"/>
      <c r="O41" s="78"/>
      <c r="P41" s="79"/>
      <c r="Q41" s="79"/>
      <c r="R41" s="80"/>
    </row>
    <row r="42" spans="2:22" ht="36" customHeight="1">
      <c r="B42" s="720" t="s">
        <v>379</v>
      </c>
      <c r="C42" s="723"/>
      <c r="D42" s="723"/>
      <c r="E42" s="723"/>
      <c r="F42" s="83" t="s">
        <v>116</v>
      </c>
      <c r="G42" s="726"/>
      <c r="H42" s="726"/>
      <c r="I42" s="726"/>
      <c r="J42" s="726"/>
      <c r="K42" s="726"/>
      <c r="L42" s="726"/>
      <c r="M42" s="726"/>
      <c r="N42" s="727"/>
      <c r="O42" s="72"/>
      <c r="P42" s="73"/>
      <c r="Q42" s="73"/>
      <c r="R42" s="74"/>
      <c r="U42" s="790" t="s">
        <v>517</v>
      </c>
      <c r="V42" s="790"/>
    </row>
    <row r="43" spans="2:22" ht="36" customHeight="1">
      <c r="B43" s="721"/>
      <c r="C43" s="724"/>
      <c r="D43" s="724"/>
      <c r="E43" s="724"/>
      <c r="F43" s="84" t="s">
        <v>117</v>
      </c>
      <c r="G43" s="714"/>
      <c r="H43" s="714"/>
      <c r="I43" s="714"/>
      <c r="J43" s="714"/>
      <c r="K43" s="714"/>
      <c r="L43" s="714"/>
      <c r="M43" s="714"/>
      <c r="N43" s="715"/>
      <c r="O43" s="75"/>
      <c r="P43" s="76"/>
      <c r="Q43" s="76"/>
      <c r="R43" s="77"/>
      <c r="U43" s="790"/>
      <c r="V43" s="790"/>
    </row>
    <row r="44" spans="2:22" ht="36" customHeight="1" thickBot="1">
      <c r="B44" s="722"/>
      <c r="C44" s="725"/>
      <c r="D44" s="725"/>
      <c r="E44" s="725"/>
      <c r="F44" s="85" t="s">
        <v>118</v>
      </c>
      <c r="G44" s="728"/>
      <c r="H44" s="728"/>
      <c r="I44" s="728"/>
      <c r="J44" s="728"/>
      <c r="K44" s="728"/>
      <c r="L44" s="728"/>
      <c r="M44" s="728"/>
      <c r="N44" s="729"/>
      <c r="O44" s="78"/>
      <c r="P44" s="79"/>
      <c r="Q44" s="79"/>
      <c r="R44" s="80"/>
      <c r="U44" s="790"/>
      <c r="V44" s="790"/>
    </row>
    <row r="45" spans="2:22" ht="3" customHeight="1">
      <c r="I45" s="200"/>
      <c r="J45" s="200"/>
      <c r="K45" s="200"/>
      <c r="L45" s="200"/>
      <c r="M45" s="200"/>
      <c r="N45" s="200"/>
      <c r="O45" s="201"/>
      <c r="P45" s="201"/>
      <c r="Q45" s="201"/>
      <c r="R45" s="201"/>
      <c r="U45" s="790"/>
      <c r="V45" s="790"/>
    </row>
    <row r="46" spans="2:22" ht="13.5" customHeight="1">
      <c r="B46" s="791" t="s">
        <v>92</v>
      </c>
      <c r="C46" s="791"/>
      <c r="D46" s="791"/>
      <c r="E46" s="791"/>
      <c r="F46" s="791"/>
      <c r="G46" s="791"/>
      <c r="H46" s="791"/>
      <c r="I46" s="791"/>
      <c r="J46" s="791"/>
      <c r="K46" s="791"/>
      <c r="L46" s="791"/>
      <c r="M46" s="791"/>
      <c r="N46" s="791"/>
      <c r="O46" s="791"/>
      <c r="P46" s="791"/>
      <c r="Q46" s="791"/>
      <c r="R46" s="791"/>
      <c r="U46" s="790"/>
      <c r="V46" s="790"/>
    </row>
    <row r="47" spans="2:22" ht="21" customHeight="1" thickBot="1">
      <c r="B47" s="719" t="s">
        <v>516</v>
      </c>
      <c r="C47" s="719"/>
      <c r="D47" s="719"/>
      <c r="E47" s="719"/>
      <c r="F47" s="719"/>
      <c r="G47" s="719"/>
      <c r="H47" s="719"/>
      <c r="I47" s="719"/>
      <c r="J47" s="719"/>
      <c r="K47" s="719"/>
      <c r="L47" s="719"/>
      <c r="M47" s="719"/>
      <c r="N47" s="719"/>
      <c r="O47" s="719"/>
      <c r="P47" s="719"/>
      <c r="Q47" s="719"/>
      <c r="R47" s="719"/>
      <c r="U47" s="790"/>
      <c r="V47" s="790"/>
    </row>
    <row r="48" spans="2:22" ht="181" customHeight="1" thickBot="1">
      <c r="B48" s="716"/>
      <c r="C48" s="717"/>
      <c r="D48" s="717"/>
      <c r="E48" s="717"/>
      <c r="F48" s="717"/>
      <c r="G48" s="717"/>
      <c r="H48" s="717"/>
      <c r="I48" s="717"/>
      <c r="J48" s="717"/>
      <c r="K48" s="717"/>
      <c r="L48" s="717"/>
      <c r="M48" s="717"/>
      <c r="N48" s="717"/>
      <c r="O48" s="717"/>
      <c r="P48" s="717"/>
      <c r="Q48" s="717"/>
      <c r="R48" s="718"/>
      <c r="U48" s="790"/>
      <c r="V48" s="790"/>
    </row>
    <row r="49" s="1" customFormat="1" ht="215" customHeight="1"/>
    <row r="50" s="1" customFormat="1" ht="215" customHeight="1"/>
    <row r="51" s="1" customFormat="1" ht="215" customHeight="1"/>
    <row r="52" s="1" customFormat="1" ht="215" customHeight="1"/>
    <row r="53" s="1" customFormat="1" ht="215" customHeight="1"/>
    <row r="54" s="1" customFormat="1" ht="215" customHeight="1"/>
    <row r="55" s="1" customFormat="1" ht="215" customHeight="1"/>
    <row r="56" s="1" customFormat="1" ht="215" customHeight="1"/>
    <row r="57" s="1" customFormat="1" ht="215" customHeight="1"/>
    <row r="58" s="1" customFormat="1" ht="215" customHeight="1"/>
    <row r="59" s="1" customFormat="1" ht="215" customHeight="1"/>
    <row r="60" s="1" customFormat="1" ht="215" customHeight="1"/>
    <row r="61" s="1" customFormat="1" ht="47" customHeight="1"/>
    <row r="62" ht="47" customHeight="1"/>
    <row r="63" ht="47" customHeight="1"/>
    <row r="64" ht="47" customHeight="1"/>
    <row r="65" ht="47" customHeight="1"/>
    <row r="66" ht="47" customHeight="1"/>
    <row r="67" ht="47" customHeight="1"/>
    <row r="68" ht="47" customHeight="1"/>
    <row r="69" ht="47" customHeight="1"/>
    <row r="70" ht="15.75" customHeight="1"/>
    <row r="71" ht="64" customHeight="1"/>
    <row r="72" ht="18" customHeight="1"/>
    <row r="73" ht="32" customHeight="1"/>
    <row r="74" ht="17" customHeight="1"/>
    <row r="75" ht="50"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2"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16" customHeight="1"/>
    <row r="99" ht="209" customHeight="1"/>
    <row r="100" ht="18" customHeight="1"/>
    <row r="101" ht="30" customHeight="1"/>
    <row r="102" ht="16" customHeight="1"/>
    <row r="103" ht="51" customHeight="1"/>
    <row r="104" ht="24" customHeight="1"/>
    <row r="105" ht="24" customHeight="1"/>
    <row r="106" ht="24" customHeight="1"/>
    <row r="107" ht="24" customHeight="1"/>
    <row r="108" ht="24" customHeight="1"/>
    <row r="109" ht="24" customHeight="1"/>
    <row r="110" ht="30" customHeight="1"/>
    <row r="111" ht="24" customHeight="1"/>
    <row r="112" ht="24" customHeight="1"/>
    <row r="113" ht="24" customHeight="1"/>
    <row r="114" ht="24" customHeight="1"/>
    <row r="115" ht="24" customHeight="1"/>
    <row r="116" ht="88" customHeight="1"/>
    <row r="117" ht="16" customHeight="1"/>
    <row r="118" ht="18" customHeight="1"/>
    <row r="119" ht="18" customHeight="1"/>
    <row r="120" ht="32" customHeight="1"/>
    <row r="121" ht="17" customHeight="1"/>
    <row r="122" ht="51" customHeight="1"/>
    <row r="123" ht="24" customHeight="1"/>
    <row r="124" ht="24" customHeight="1"/>
    <row r="125" ht="24" customHeight="1"/>
    <row r="126" ht="30" customHeight="1"/>
    <row r="127" ht="24" customHeight="1"/>
    <row r="128" ht="24" customHeight="1"/>
    <row r="129" ht="24" customHeight="1"/>
    <row r="130" ht="24" customHeight="1"/>
    <row r="131" ht="24" customHeight="1"/>
    <row r="132" ht="24" customHeight="1"/>
    <row r="133" ht="24" customHeight="1"/>
    <row r="134" ht="24" customHeight="1"/>
    <row r="135" ht="16" customHeight="1"/>
    <row r="136" ht="18" customHeight="1"/>
    <row r="137" ht="18" customHeight="1"/>
    <row r="138" ht="31" customHeight="1"/>
    <row r="139" ht="17" customHeight="1"/>
    <row r="140" ht="51"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16" customHeight="1"/>
    <row r="167" ht="18" customHeight="1"/>
    <row r="168" ht="18" customHeight="1"/>
    <row r="169" ht="31" customHeight="1"/>
    <row r="170" ht="17" customHeight="1"/>
    <row r="171" ht="51"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15" customHeight="1"/>
    <row r="184" ht="2" customHeight="1"/>
    <row r="185" ht="37" customHeight="1"/>
    <row r="186" ht="17" customHeight="1"/>
    <row r="187" ht="7" customHeight="1"/>
    <row r="188" ht="9" customHeight="1"/>
    <row r="189" ht="3" customHeight="1"/>
    <row r="190" ht="5" customHeight="1"/>
    <row r="191" ht="21" customHeight="1"/>
    <row r="192" ht="4" customHeight="1"/>
    <row r="193" ht="49" customHeight="1"/>
    <row r="194" ht="23" customHeight="1"/>
    <row r="195" ht="23" customHeight="1"/>
    <row r="196" ht="23" customHeight="1"/>
    <row r="197" ht="3" customHeight="1"/>
    <row r="198" ht="23" customHeight="1"/>
    <row r="199" ht="3" customHeight="1"/>
    <row r="200" ht="34" customHeight="1"/>
    <row r="201" ht="3" customHeight="1"/>
    <row r="202" ht="23" customHeight="1"/>
    <row r="203" ht="23" customHeight="1"/>
    <row r="204" ht="3" customHeight="1"/>
    <row r="205" ht="23" customHeight="1"/>
  </sheetData>
  <sheetProtection algorithmName="SHA-512" hashValue="qTnQGLUa0PamoIwldBjjDTxST7E1zlOvfpE7C2Ap6jgiX5PvrTOoTWnaVrlA7QopO8Url7cbiUP1t9/jentKbA==" saltValue="EfODB7aPH6fzWaPjFCg4hA==" spinCount="100000" sheet="1" formatCells="0" formatColumns="0" formatRows="0" selectLockedCells="1"/>
  <dataConsolidate/>
  <mergeCells count="69">
    <mergeCell ref="N5:O5"/>
    <mergeCell ref="K1:O1"/>
    <mergeCell ref="U3:V8"/>
    <mergeCell ref="U11:V22"/>
    <mergeCell ref="U25:V36"/>
    <mergeCell ref="C15:N15"/>
    <mergeCell ref="C18:N18"/>
    <mergeCell ref="C19:N19"/>
    <mergeCell ref="C17:N17"/>
    <mergeCell ref="B21:N21"/>
    <mergeCell ref="C16:N16"/>
    <mergeCell ref="B36:B38"/>
    <mergeCell ref="C36:E38"/>
    <mergeCell ref="G36:N36"/>
    <mergeCell ref="G37:N37"/>
    <mergeCell ref="G26:N26"/>
    <mergeCell ref="G27:N27"/>
    <mergeCell ref="B30:B32"/>
    <mergeCell ref="C30:E32"/>
    <mergeCell ref="U42:V48"/>
    <mergeCell ref="B22:B24"/>
    <mergeCell ref="C22:E24"/>
    <mergeCell ref="G22:N22"/>
    <mergeCell ref="G23:N23"/>
    <mergeCell ref="G24:N24"/>
    <mergeCell ref="G30:N30"/>
    <mergeCell ref="G31:N31"/>
    <mergeCell ref="G32:N32"/>
    <mergeCell ref="B46:R46"/>
    <mergeCell ref="B39:B41"/>
    <mergeCell ref="C39:E41"/>
    <mergeCell ref="G39:N39"/>
    <mergeCell ref="K8:R12"/>
    <mergeCell ref="B11:C11"/>
    <mergeCell ref="D11:F11"/>
    <mergeCell ref="H10:I10"/>
    <mergeCell ref="M14:N14"/>
    <mergeCell ref="B14:L14"/>
    <mergeCell ref="C1:H3"/>
    <mergeCell ref="K3:O3"/>
    <mergeCell ref="C5:D5"/>
    <mergeCell ref="D12:F12"/>
    <mergeCell ref="B29:N29"/>
    <mergeCell ref="B25:B27"/>
    <mergeCell ref="C25:E27"/>
    <mergeCell ref="G25:N25"/>
    <mergeCell ref="H7:I7"/>
    <mergeCell ref="H8:I9"/>
    <mergeCell ref="B9:C10"/>
    <mergeCell ref="D9:F10"/>
    <mergeCell ref="H11:I12"/>
    <mergeCell ref="D8:F8"/>
    <mergeCell ref="B8:C8"/>
    <mergeCell ref="B12:C12"/>
    <mergeCell ref="G40:N40"/>
    <mergeCell ref="B48:R48"/>
    <mergeCell ref="B47:R47"/>
    <mergeCell ref="B33:B35"/>
    <mergeCell ref="C33:E35"/>
    <mergeCell ref="G33:N33"/>
    <mergeCell ref="G34:N34"/>
    <mergeCell ref="G35:N35"/>
    <mergeCell ref="G41:N41"/>
    <mergeCell ref="B42:B44"/>
    <mergeCell ref="C42:E44"/>
    <mergeCell ref="G42:N42"/>
    <mergeCell ref="G43:N43"/>
    <mergeCell ref="G44:N44"/>
    <mergeCell ref="G38:N38"/>
  </mergeCells>
  <pageMargins left="0.511811024" right="0.31496063000000002" top="0.24803149599999999" bottom="0.24803149599999999" header="6.4960630000000005E-2" footer="6.4960630000000005E-2"/>
  <pageSetup paperSize="9" scale="49" orientation="portrait" r:id="rId1"/>
  <headerFooter>
    <oddFooter>&amp;C&amp;"Calibri (Corps),Normal"&amp;9Groupe de Pilotage National DEGESCO - J-MUZARD IEN Ac-Bordeaux</oddFooter>
  </headerFooter>
  <drawing r:id="rId2"/>
  <extLst>
    <ext xmlns:x14="http://schemas.microsoft.com/office/spreadsheetml/2009/9/main" uri="{CCE6A557-97BC-4b89-ADB6-D9C93CAAB3DF}">
      <x14:dataValidations xmlns:xm="http://schemas.microsoft.com/office/excel/2006/main" count="14">
        <x14:dataValidation type="list" allowBlank="1" xr:uid="{00000000-0002-0000-0200-000000000000}">
          <x14:formula1>
            <xm:f>LISTES!$C$24:$C$47</xm:f>
          </x14:formula1>
          <xm:sqref>C30:E44</xm:sqref>
        </x14:dataValidation>
        <x14:dataValidation type="list" allowBlank="1" xr:uid="{00000000-0002-0000-0200-000002000000}">
          <x14:formula1>
            <xm:f>'1-TAB-SYNT-NOTES'!$B$13:$B$24</xm:f>
          </x14:formula1>
          <xm:sqref>C5</xm:sqref>
        </x14:dataValidation>
        <x14:dataValidation type="list" allowBlank="1" xr:uid="{00000000-0002-0000-0200-000003000000}">
          <x14:formula1>
            <xm:f>LISTES!$P$12:$P$47</xm:f>
          </x14:formula1>
          <xm:sqref>D12</xm:sqref>
        </x14:dataValidation>
        <x14:dataValidation type="list" allowBlank="1" xr:uid="{00000000-0002-0000-0200-000004000000}">
          <x14:formula1>
            <xm:f>LISTES!$R$12:$R$47</xm:f>
          </x14:formula1>
          <xm:sqref>F5</xm:sqref>
        </x14:dataValidation>
        <x14:dataValidation type="list" allowBlank="1" xr:uid="{00000000-0002-0000-0200-000005000000}">
          <x14:formula1>
            <xm:f>LISTES!$S$12:$S$47</xm:f>
          </x14:formula1>
          <xm:sqref>H5</xm:sqref>
        </x14:dataValidation>
        <x14:dataValidation type="list" allowBlank="1" xr:uid="{00000000-0002-0000-0200-000006000000}">
          <x14:formula1>
            <xm:f>LISTES!$O$12:$O$47</xm:f>
          </x14:formula1>
          <xm:sqref>D9:F10</xm:sqref>
        </x14:dataValidation>
        <x14:dataValidation type="list" xr:uid="{00000000-0002-0000-0200-000007000000}">
          <x14:formula1>
            <xm:f>LISTES!$Q$12:$Q$47</xm:f>
          </x14:formula1>
          <xm:sqref>D11:F11</xm:sqref>
        </x14:dataValidation>
        <x14:dataValidation type="list" allowBlank="1" xr:uid="{00000000-0002-0000-0200-000008000000}">
          <x14:formula1>
            <xm:f>LISTES!$D$41:$D$102</xm:f>
          </x14:formula1>
          <xm:sqref>I45:N45</xm:sqref>
        </x14:dataValidation>
        <x14:dataValidation type="list" allowBlank="1" xr:uid="{00000000-0002-0000-0200-000009000000}">
          <x14:formula1>
            <xm:f>LISTES!$B$52:$B$54</xm:f>
          </x14:formula1>
          <xm:sqref>D8:F8</xm:sqref>
        </x14:dataValidation>
        <x14:dataValidation type="list" allowBlank="1" xr:uid="{00000000-0002-0000-0200-00000A000000}">
          <x14:formula1>
            <xm:f>LISTES!$C$6:$C$23</xm:f>
          </x14:formula1>
          <xm:sqref>C22:E27</xm:sqref>
        </x14:dataValidation>
        <x14:dataValidation type="list" allowBlank="1" showInputMessage="1" showErrorMessage="1" xr:uid="{A2B4B855-561E-D74D-A539-1E71EF91E2CB}">
          <x14:formula1>
            <xm:f>'4-CIP'!$C$2:$C$180</xm:f>
          </x14:formula1>
          <xm:sqref>G30:N44</xm:sqref>
        </x14:dataValidation>
        <x14:dataValidation type="list" allowBlank="1" xr:uid="{00000000-0002-0000-0200-000001000000}">
          <x14:formula1>
            <xm:f>LISTES!$B$6:$B$33</xm:f>
          </x14:formula1>
          <xm:sqref>C15:N19</xm:sqref>
        </x14:dataValidation>
        <x14:dataValidation type="list" allowBlank="1" showInputMessage="1" showErrorMessage="1" promptTitle="Sélectionner 1 CIP avec le menu" prompt="Sélectionner 1 CIP avec le menu déroulant ou Rédiger si besoin librement un CIP dans l'Onglet-4" xr:uid="{92FF4FED-F0DF-D44C-A562-287182A5F0B5}">
          <x14:formula1>
            <xm:f>'4-CIP'!$C$2:$C$180</xm:f>
          </x14:formula1>
          <xm:sqref>G23:N27</xm:sqref>
        </x14:dataValidation>
        <x14:dataValidation type="list" allowBlank="1" showInputMessage="1" promptTitle="Sélectionner 1 CIP avec le menu" prompt="Sélectionner 1 CIP avec le menu déroulant ou Rédiger si besoin librement un CIP dans l'Onglet-4" xr:uid="{77036FB1-F084-E346-9CE2-D6880B8EE570}">
          <x14:formula1>
            <xm:f>'4-CIP'!$C$2:$C$180</xm:f>
          </x14:formula1>
          <xm:sqref>G22:N22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901F-1FAE-A64C-A9A3-37C9D4F7A199}">
  <sheetPr codeName="Feuil3">
    <tabColor theme="8" tint="-0.249977111117893"/>
    <pageSetUpPr fitToPage="1"/>
  </sheetPr>
  <dimension ref="A1:Y404"/>
  <sheetViews>
    <sheetView showGridLines="0" topLeftCell="A12" zoomScaleNormal="100" workbookViewId="0">
      <selection activeCell="C23" sqref="C23"/>
    </sheetView>
  </sheetViews>
  <sheetFormatPr baseColWidth="10" defaultColWidth="10.83203125" defaultRowHeight="15"/>
  <cols>
    <col min="1" max="1" width="2.5" style="1" customWidth="1"/>
    <col min="2" max="2" width="21.1640625" style="341" customWidth="1"/>
    <col min="3" max="3" width="104.5" style="190" customWidth="1"/>
    <col min="4" max="25" width="10.83203125" style="1"/>
  </cols>
  <sheetData>
    <row r="1" spans="2:11" ht="36" customHeight="1" thickBot="1">
      <c r="B1" s="809" t="s">
        <v>468</v>
      </c>
      <c r="C1" s="809"/>
    </row>
    <row r="2" spans="2:11" ht="17" customHeight="1">
      <c r="B2" s="810" t="s">
        <v>184</v>
      </c>
      <c r="C2" s="337" t="s">
        <v>269</v>
      </c>
    </row>
    <row r="3" spans="2:11" ht="17" customHeight="1">
      <c r="B3" s="811"/>
      <c r="C3" s="338" t="s">
        <v>270</v>
      </c>
    </row>
    <row r="4" spans="2:11" ht="17" customHeight="1">
      <c r="B4" s="811"/>
      <c r="C4" s="338" t="s">
        <v>271</v>
      </c>
    </row>
    <row r="5" spans="2:11" ht="17" customHeight="1">
      <c r="B5" s="811"/>
      <c r="C5" s="338" t="s">
        <v>429</v>
      </c>
    </row>
    <row r="6" spans="2:11" ht="17" customHeight="1">
      <c r="B6" s="811"/>
      <c r="C6" s="334" t="s">
        <v>461</v>
      </c>
      <c r="H6" s="339"/>
      <c r="I6" s="339"/>
      <c r="J6" s="339"/>
      <c r="K6" s="339"/>
    </row>
    <row r="7" spans="2:11" ht="17" customHeight="1" thickBot="1">
      <c r="B7" s="812"/>
      <c r="C7" s="335" t="s">
        <v>461</v>
      </c>
      <c r="H7" s="339"/>
      <c r="I7" s="339"/>
      <c r="J7" s="339"/>
      <c r="K7" s="339"/>
    </row>
    <row r="8" spans="2:11" ht="17" customHeight="1">
      <c r="B8" s="804" t="s">
        <v>242</v>
      </c>
      <c r="C8" s="340" t="s">
        <v>272</v>
      </c>
    </row>
    <row r="9" spans="2:11" ht="17" customHeight="1">
      <c r="B9" s="804"/>
      <c r="C9" s="338" t="s">
        <v>273</v>
      </c>
    </row>
    <row r="10" spans="2:11" ht="17" customHeight="1">
      <c r="B10" s="804"/>
      <c r="C10" s="334" t="s">
        <v>461</v>
      </c>
      <c r="H10" s="339"/>
      <c r="I10" s="339"/>
      <c r="J10" s="339"/>
      <c r="K10" s="339"/>
    </row>
    <row r="11" spans="2:11" ht="17" customHeight="1">
      <c r="B11" s="804"/>
      <c r="C11" s="334" t="s">
        <v>461</v>
      </c>
      <c r="H11" s="339"/>
      <c r="I11" s="339"/>
      <c r="J11" s="339"/>
      <c r="K11" s="339"/>
    </row>
    <row r="12" spans="2:11" ht="17" customHeight="1">
      <c r="B12" s="804"/>
      <c r="C12" s="334" t="s">
        <v>461</v>
      </c>
      <c r="H12" s="339"/>
      <c r="I12" s="339"/>
      <c r="J12" s="339"/>
      <c r="K12" s="339"/>
    </row>
    <row r="13" spans="2:11" ht="17" customHeight="1" thickBot="1">
      <c r="B13" s="804"/>
      <c r="C13" s="336" t="s">
        <v>461</v>
      </c>
      <c r="H13" s="339"/>
      <c r="I13" s="339"/>
      <c r="J13" s="339"/>
      <c r="K13" s="339"/>
    </row>
    <row r="14" spans="2:11" ht="17" customHeight="1">
      <c r="B14" s="810" t="s">
        <v>188</v>
      </c>
      <c r="C14" s="337" t="s">
        <v>452</v>
      </c>
    </row>
    <row r="15" spans="2:11" ht="17" customHeight="1">
      <c r="B15" s="811"/>
      <c r="C15" s="338" t="s">
        <v>274</v>
      </c>
    </row>
    <row r="16" spans="2:11" ht="17" customHeight="1">
      <c r="B16" s="811"/>
      <c r="C16" s="338" t="s">
        <v>339</v>
      </c>
    </row>
    <row r="17" spans="2:11" ht="17" customHeight="1">
      <c r="B17" s="811"/>
      <c r="C17" s="334" t="s">
        <v>461</v>
      </c>
      <c r="H17" s="339"/>
      <c r="I17" s="339"/>
      <c r="J17" s="339"/>
      <c r="K17" s="339"/>
    </row>
    <row r="18" spans="2:11" ht="17" customHeight="1">
      <c r="B18" s="811"/>
      <c r="C18" s="334" t="s">
        <v>461</v>
      </c>
      <c r="H18" s="339"/>
      <c r="I18" s="339"/>
      <c r="J18" s="339"/>
      <c r="K18" s="339"/>
    </row>
    <row r="19" spans="2:11" ht="17" customHeight="1" thickBot="1">
      <c r="B19" s="812"/>
      <c r="C19" s="335" t="s">
        <v>461</v>
      </c>
      <c r="H19" s="339"/>
      <c r="I19" s="339"/>
      <c r="J19" s="339"/>
      <c r="K19" s="339"/>
    </row>
    <row r="20" spans="2:11" ht="17" customHeight="1">
      <c r="B20" s="803" t="s">
        <v>189</v>
      </c>
      <c r="C20" s="337" t="s">
        <v>275</v>
      </c>
    </row>
    <row r="21" spans="2:11" ht="17" customHeight="1">
      <c r="B21" s="804"/>
      <c r="C21" s="338" t="s">
        <v>276</v>
      </c>
    </row>
    <row r="22" spans="2:11" ht="17" customHeight="1">
      <c r="B22" s="804"/>
      <c r="C22" s="338" t="s">
        <v>277</v>
      </c>
    </row>
    <row r="23" spans="2:11" ht="17" customHeight="1">
      <c r="B23" s="804"/>
      <c r="C23" s="334" t="s">
        <v>461</v>
      </c>
      <c r="H23" s="339"/>
      <c r="I23" s="339"/>
      <c r="J23" s="339"/>
      <c r="K23" s="339"/>
    </row>
    <row r="24" spans="2:11" ht="17" customHeight="1">
      <c r="B24" s="804"/>
      <c r="C24" s="334" t="s">
        <v>461</v>
      </c>
      <c r="H24" s="339"/>
      <c r="I24" s="339"/>
      <c r="J24" s="339"/>
      <c r="K24" s="339"/>
    </row>
    <row r="25" spans="2:11" ht="17" customHeight="1" thickBot="1">
      <c r="B25" s="805"/>
      <c r="C25" s="335" t="s">
        <v>461</v>
      </c>
      <c r="H25" s="339"/>
      <c r="I25" s="339"/>
      <c r="J25" s="339"/>
      <c r="K25" s="339"/>
    </row>
    <row r="26" spans="2:11" ht="17" customHeight="1">
      <c r="B26" s="810" t="s">
        <v>247</v>
      </c>
      <c r="C26" s="337" t="s">
        <v>453</v>
      </c>
    </row>
    <row r="27" spans="2:11" ht="17" customHeight="1">
      <c r="B27" s="811"/>
      <c r="C27" s="338" t="s">
        <v>278</v>
      </c>
    </row>
    <row r="28" spans="2:11" ht="17" customHeight="1">
      <c r="B28" s="811"/>
      <c r="C28" s="338" t="s">
        <v>423</v>
      </c>
    </row>
    <row r="29" spans="2:11" ht="17" customHeight="1">
      <c r="B29" s="811"/>
      <c r="C29" s="334" t="s">
        <v>461</v>
      </c>
      <c r="H29" s="339"/>
      <c r="I29" s="339"/>
      <c r="J29" s="339"/>
      <c r="K29" s="339"/>
    </row>
    <row r="30" spans="2:11" ht="17" customHeight="1">
      <c r="B30" s="811"/>
      <c r="C30" s="334" t="s">
        <v>461</v>
      </c>
      <c r="H30" s="339"/>
      <c r="I30" s="339"/>
      <c r="J30" s="339"/>
      <c r="K30" s="339"/>
    </row>
    <row r="31" spans="2:11" ht="17" customHeight="1" thickBot="1">
      <c r="B31" s="812"/>
      <c r="C31" s="335" t="s">
        <v>461</v>
      </c>
      <c r="H31" s="339"/>
      <c r="I31" s="339"/>
      <c r="J31" s="339"/>
      <c r="K31" s="339"/>
    </row>
    <row r="32" spans="2:11" ht="17" customHeight="1">
      <c r="B32" s="803" t="s">
        <v>191</v>
      </c>
      <c r="C32" s="337" t="s">
        <v>279</v>
      </c>
    </row>
    <row r="33" spans="2:11" ht="17" customHeight="1">
      <c r="B33" s="804"/>
      <c r="C33" s="338" t="s">
        <v>280</v>
      </c>
    </row>
    <row r="34" spans="2:11" ht="17" customHeight="1">
      <c r="B34" s="804"/>
      <c r="C34" s="334" t="s">
        <v>461</v>
      </c>
      <c r="H34" s="339"/>
      <c r="I34" s="339"/>
      <c r="J34" s="339"/>
      <c r="K34" s="339"/>
    </row>
    <row r="35" spans="2:11" ht="17" customHeight="1">
      <c r="B35" s="804"/>
      <c r="C35" s="334" t="s">
        <v>461</v>
      </c>
      <c r="H35" s="339"/>
      <c r="I35" s="339"/>
      <c r="J35" s="339"/>
      <c r="K35" s="339"/>
    </row>
    <row r="36" spans="2:11" ht="17" customHeight="1">
      <c r="B36" s="804"/>
      <c r="C36" s="334" t="s">
        <v>461</v>
      </c>
      <c r="H36" s="339"/>
      <c r="I36" s="339"/>
      <c r="J36" s="339"/>
      <c r="K36" s="339"/>
    </row>
    <row r="37" spans="2:11" ht="17" customHeight="1" thickBot="1">
      <c r="B37" s="805"/>
      <c r="C37" s="335" t="s">
        <v>461</v>
      </c>
      <c r="H37" s="339"/>
      <c r="I37" s="339"/>
      <c r="J37" s="339"/>
      <c r="K37" s="339"/>
    </row>
    <row r="38" spans="2:11" ht="17" customHeight="1">
      <c r="B38" s="810" t="s">
        <v>195</v>
      </c>
      <c r="C38" s="337" t="s">
        <v>281</v>
      </c>
    </row>
    <row r="39" spans="2:11" ht="17" customHeight="1">
      <c r="B39" s="811"/>
      <c r="C39" s="338" t="s">
        <v>424</v>
      </c>
    </row>
    <row r="40" spans="2:11" ht="17" customHeight="1">
      <c r="B40" s="811"/>
      <c r="C40" s="338" t="s">
        <v>282</v>
      </c>
    </row>
    <row r="41" spans="2:11" ht="17" customHeight="1">
      <c r="B41" s="811"/>
      <c r="C41" s="334" t="s">
        <v>461</v>
      </c>
      <c r="H41" s="339"/>
      <c r="I41" s="339"/>
      <c r="J41" s="339"/>
      <c r="K41" s="339"/>
    </row>
    <row r="42" spans="2:11" ht="17" customHeight="1">
      <c r="B42" s="811"/>
      <c r="C42" s="334" t="s">
        <v>461</v>
      </c>
      <c r="H42" s="339"/>
      <c r="I42" s="339"/>
      <c r="J42" s="339"/>
      <c r="K42" s="339"/>
    </row>
    <row r="43" spans="2:11" ht="17" customHeight="1" thickBot="1">
      <c r="B43" s="812"/>
      <c r="C43" s="335" t="s">
        <v>461</v>
      </c>
      <c r="H43" s="339"/>
      <c r="I43" s="339"/>
      <c r="J43" s="339"/>
      <c r="K43" s="339"/>
    </row>
    <row r="44" spans="2:11" ht="17" customHeight="1">
      <c r="B44" s="803" t="s">
        <v>196</v>
      </c>
      <c r="C44" s="337" t="s">
        <v>283</v>
      </c>
    </row>
    <row r="45" spans="2:11" ht="17" customHeight="1">
      <c r="B45" s="804"/>
      <c r="C45" s="338" t="s">
        <v>284</v>
      </c>
    </row>
    <row r="46" spans="2:11" ht="17" customHeight="1">
      <c r="B46" s="804"/>
      <c r="C46" s="338" t="s">
        <v>285</v>
      </c>
    </row>
    <row r="47" spans="2:11" ht="17" customHeight="1">
      <c r="B47" s="804"/>
      <c r="C47" s="334" t="s">
        <v>461</v>
      </c>
      <c r="H47" s="339"/>
      <c r="I47" s="339"/>
      <c r="J47" s="339"/>
      <c r="K47" s="339"/>
    </row>
    <row r="48" spans="2:11" ht="17" customHeight="1">
      <c r="B48" s="804"/>
      <c r="C48" s="334" t="s">
        <v>461</v>
      </c>
      <c r="H48" s="339"/>
      <c r="I48" s="339"/>
      <c r="J48" s="339"/>
      <c r="K48" s="339"/>
    </row>
    <row r="49" spans="2:11" ht="17" customHeight="1" thickBot="1">
      <c r="B49" s="805"/>
      <c r="C49" s="335" t="s">
        <v>461</v>
      </c>
      <c r="H49" s="339"/>
      <c r="I49" s="339"/>
      <c r="J49" s="339"/>
      <c r="K49" s="339"/>
    </row>
    <row r="50" spans="2:11" ht="17" customHeight="1">
      <c r="B50" s="810" t="s">
        <v>197</v>
      </c>
      <c r="C50" s="337" t="s">
        <v>425</v>
      </c>
    </row>
    <row r="51" spans="2:11" ht="17" customHeight="1">
      <c r="B51" s="811"/>
      <c r="C51" s="338" t="s">
        <v>286</v>
      </c>
    </row>
    <row r="52" spans="2:11" ht="17" customHeight="1">
      <c r="B52" s="811"/>
      <c r="C52" s="338" t="s">
        <v>287</v>
      </c>
    </row>
    <row r="53" spans="2:11" ht="17" customHeight="1">
      <c r="B53" s="811"/>
      <c r="C53" s="334" t="s">
        <v>461</v>
      </c>
      <c r="H53" s="339"/>
      <c r="I53" s="339"/>
      <c r="J53" s="339"/>
      <c r="K53" s="339"/>
    </row>
    <row r="54" spans="2:11" ht="17" customHeight="1">
      <c r="B54" s="811"/>
      <c r="C54" s="334" t="s">
        <v>461</v>
      </c>
      <c r="H54" s="339"/>
      <c r="I54" s="339"/>
      <c r="J54" s="339"/>
      <c r="K54" s="339"/>
    </row>
    <row r="55" spans="2:11" ht="17" customHeight="1" thickBot="1">
      <c r="B55" s="812"/>
      <c r="C55" s="335" t="s">
        <v>461</v>
      </c>
      <c r="H55" s="339"/>
      <c r="I55" s="339"/>
      <c r="J55" s="339"/>
      <c r="K55" s="339"/>
    </row>
    <row r="56" spans="2:11" ht="17" customHeight="1">
      <c r="B56" s="803" t="s">
        <v>200</v>
      </c>
      <c r="C56" s="337" t="s">
        <v>288</v>
      </c>
    </row>
    <row r="57" spans="2:11" ht="17" customHeight="1">
      <c r="B57" s="804"/>
      <c r="C57" s="338" t="s">
        <v>289</v>
      </c>
    </row>
    <row r="58" spans="2:11" ht="17" customHeight="1">
      <c r="B58" s="804"/>
      <c r="C58" s="338" t="s">
        <v>290</v>
      </c>
    </row>
    <row r="59" spans="2:11" ht="17" customHeight="1">
      <c r="B59" s="804"/>
      <c r="C59" s="334" t="s">
        <v>461</v>
      </c>
      <c r="H59" s="339"/>
      <c r="I59" s="339"/>
      <c r="J59" s="339"/>
      <c r="K59" s="339"/>
    </row>
    <row r="60" spans="2:11" ht="17" customHeight="1">
      <c r="B60" s="804"/>
      <c r="C60" s="334" t="s">
        <v>461</v>
      </c>
      <c r="H60" s="339"/>
      <c r="I60" s="339"/>
      <c r="J60" s="339"/>
      <c r="K60" s="339"/>
    </row>
    <row r="61" spans="2:11" ht="17" customHeight="1" thickBot="1">
      <c r="B61" s="805"/>
      <c r="C61" s="335" t="s">
        <v>461</v>
      </c>
      <c r="H61" s="339"/>
      <c r="I61" s="339"/>
      <c r="J61" s="339"/>
      <c r="K61" s="339"/>
    </row>
    <row r="62" spans="2:11" ht="17" customHeight="1">
      <c r="B62" s="810" t="s">
        <v>201</v>
      </c>
      <c r="C62" s="337" t="s">
        <v>291</v>
      </c>
    </row>
    <row r="63" spans="2:11" ht="17" customHeight="1">
      <c r="B63" s="811"/>
      <c r="C63" s="338" t="s">
        <v>292</v>
      </c>
    </row>
    <row r="64" spans="2:11" ht="17" customHeight="1">
      <c r="B64" s="811"/>
      <c r="C64" s="338" t="s">
        <v>293</v>
      </c>
    </row>
    <row r="65" spans="2:11" ht="17" customHeight="1">
      <c r="B65" s="811"/>
      <c r="C65" s="334" t="s">
        <v>461</v>
      </c>
      <c r="H65" s="339"/>
      <c r="I65" s="339"/>
      <c r="J65" s="339"/>
      <c r="K65" s="339"/>
    </row>
    <row r="66" spans="2:11" ht="17" customHeight="1">
      <c r="B66" s="811"/>
      <c r="C66" s="334" t="s">
        <v>461</v>
      </c>
      <c r="H66" s="339"/>
      <c r="I66" s="339"/>
      <c r="J66" s="339"/>
      <c r="K66" s="339"/>
    </row>
    <row r="67" spans="2:11" ht="17" customHeight="1" thickBot="1">
      <c r="B67" s="812"/>
      <c r="C67" s="335" t="s">
        <v>461</v>
      </c>
      <c r="H67" s="339"/>
      <c r="I67" s="339"/>
      <c r="J67" s="339"/>
      <c r="K67" s="339"/>
    </row>
    <row r="68" spans="2:11" ht="17" customHeight="1">
      <c r="B68" s="803" t="s">
        <v>229</v>
      </c>
      <c r="C68" s="337" t="s">
        <v>294</v>
      </c>
    </row>
    <row r="69" spans="2:11" ht="17" customHeight="1">
      <c r="B69" s="804"/>
      <c r="C69" s="338" t="s">
        <v>295</v>
      </c>
    </row>
    <row r="70" spans="2:11" ht="17" customHeight="1">
      <c r="B70" s="804"/>
      <c r="C70" s="338" t="s">
        <v>341</v>
      </c>
    </row>
    <row r="71" spans="2:11" ht="17" customHeight="1">
      <c r="B71" s="804"/>
      <c r="C71" s="334" t="s">
        <v>461</v>
      </c>
      <c r="H71" s="339"/>
      <c r="I71" s="339"/>
      <c r="J71" s="339"/>
      <c r="K71" s="339"/>
    </row>
    <row r="72" spans="2:11" ht="17" customHeight="1">
      <c r="B72" s="804"/>
      <c r="C72" s="334" t="s">
        <v>461</v>
      </c>
      <c r="H72" s="339"/>
      <c r="I72" s="339"/>
      <c r="J72" s="339"/>
      <c r="K72" s="339"/>
    </row>
    <row r="73" spans="2:11" ht="17" customHeight="1" thickBot="1">
      <c r="B73" s="805"/>
      <c r="C73" s="335" t="s">
        <v>461</v>
      </c>
      <c r="H73" s="339"/>
      <c r="I73" s="339"/>
      <c r="J73" s="339"/>
      <c r="K73" s="339"/>
    </row>
    <row r="74" spans="2:11" ht="17" customHeight="1">
      <c r="B74" s="810" t="s">
        <v>248</v>
      </c>
      <c r="C74" s="337" t="s">
        <v>296</v>
      </c>
    </row>
    <row r="75" spans="2:11" ht="17" customHeight="1">
      <c r="B75" s="811"/>
      <c r="C75" s="338" t="s">
        <v>426</v>
      </c>
    </row>
    <row r="76" spans="2:11" ht="17" customHeight="1">
      <c r="B76" s="811"/>
      <c r="C76" s="334" t="s">
        <v>461</v>
      </c>
      <c r="H76" s="339"/>
      <c r="I76" s="339"/>
      <c r="J76" s="339"/>
      <c r="K76" s="339"/>
    </row>
    <row r="77" spans="2:11" ht="17" customHeight="1">
      <c r="B77" s="811"/>
      <c r="C77" s="334" t="s">
        <v>461</v>
      </c>
      <c r="H77" s="339"/>
      <c r="I77" s="339"/>
      <c r="J77" s="339"/>
      <c r="K77" s="339"/>
    </row>
    <row r="78" spans="2:11" ht="17" customHeight="1">
      <c r="B78" s="811"/>
      <c r="C78" s="334" t="s">
        <v>461</v>
      </c>
      <c r="H78" s="339"/>
      <c r="I78" s="339"/>
      <c r="J78" s="339"/>
      <c r="K78" s="339"/>
    </row>
    <row r="79" spans="2:11" ht="17" customHeight="1" thickBot="1">
      <c r="B79" s="812"/>
      <c r="C79" s="335" t="s">
        <v>461</v>
      </c>
      <c r="H79" s="339"/>
      <c r="I79" s="339"/>
      <c r="J79" s="339"/>
      <c r="K79" s="339"/>
    </row>
    <row r="80" spans="2:11" ht="17" customHeight="1">
      <c r="B80" s="803" t="s">
        <v>203</v>
      </c>
      <c r="C80" s="337" t="s">
        <v>297</v>
      </c>
    </row>
    <row r="81" spans="2:11" ht="17" customHeight="1">
      <c r="B81" s="804"/>
      <c r="C81" s="338" t="s">
        <v>298</v>
      </c>
    </row>
    <row r="82" spans="2:11" ht="17" customHeight="1">
      <c r="B82" s="804"/>
      <c r="C82" s="338" t="s">
        <v>299</v>
      </c>
    </row>
    <row r="83" spans="2:11" ht="17" customHeight="1">
      <c r="B83" s="804"/>
      <c r="C83" s="334" t="s">
        <v>461</v>
      </c>
      <c r="H83" s="339"/>
      <c r="I83" s="339"/>
      <c r="J83" s="339"/>
      <c r="K83" s="339"/>
    </row>
    <row r="84" spans="2:11" ht="17" customHeight="1">
      <c r="B84" s="804"/>
      <c r="C84" s="334" t="s">
        <v>461</v>
      </c>
      <c r="H84" s="339"/>
      <c r="I84" s="339"/>
      <c r="J84" s="339"/>
      <c r="K84" s="339"/>
    </row>
    <row r="85" spans="2:11" ht="17" customHeight="1" thickBot="1">
      <c r="B85" s="805"/>
      <c r="C85" s="335" t="s">
        <v>461</v>
      </c>
      <c r="H85" s="339"/>
      <c r="I85" s="339"/>
      <c r="J85" s="339"/>
      <c r="K85" s="339"/>
    </row>
    <row r="86" spans="2:11" ht="17" customHeight="1">
      <c r="B86" s="810" t="s">
        <v>205</v>
      </c>
      <c r="C86" s="337" t="s">
        <v>300</v>
      </c>
    </row>
    <row r="87" spans="2:11" ht="17" customHeight="1">
      <c r="B87" s="811"/>
      <c r="C87" s="338" t="s">
        <v>301</v>
      </c>
    </row>
    <row r="88" spans="2:11" ht="17" customHeight="1">
      <c r="B88" s="811"/>
      <c r="C88" s="338" t="s">
        <v>427</v>
      </c>
    </row>
    <row r="89" spans="2:11" ht="17" customHeight="1">
      <c r="B89" s="811"/>
      <c r="C89" s="334" t="s">
        <v>461</v>
      </c>
      <c r="H89" s="339"/>
      <c r="I89" s="339"/>
      <c r="J89" s="339"/>
      <c r="K89" s="339"/>
    </row>
    <row r="90" spans="2:11" ht="17" customHeight="1">
      <c r="B90" s="811"/>
      <c r="C90" s="334" t="s">
        <v>461</v>
      </c>
      <c r="H90" s="339"/>
      <c r="I90" s="339"/>
      <c r="J90" s="339"/>
      <c r="K90" s="339"/>
    </row>
    <row r="91" spans="2:11" ht="17" customHeight="1" thickBot="1">
      <c r="B91" s="812"/>
      <c r="C91" s="335" t="s">
        <v>461</v>
      </c>
      <c r="H91" s="339"/>
      <c r="I91" s="339"/>
      <c r="J91" s="339"/>
      <c r="K91" s="339"/>
    </row>
    <row r="92" spans="2:11" ht="17" customHeight="1">
      <c r="B92" s="803" t="s">
        <v>206</v>
      </c>
      <c r="C92" s="337" t="s">
        <v>302</v>
      </c>
    </row>
    <row r="93" spans="2:11" ht="17" customHeight="1">
      <c r="B93" s="804"/>
      <c r="C93" s="338" t="s">
        <v>303</v>
      </c>
    </row>
    <row r="94" spans="2:11" ht="17" customHeight="1">
      <c r="B94" s="804"/>
      <c r="C94" s="334" t="s">
        <v>461</v>
      </c>
      <c r="H94" s="339"/>
      <c r="I94" s="339"/>
      <c r="J94" s="339"/>
      <c r="K94" s="339"/>
    </row>
    <row r="95" spans="2:11" ht="17" customHeight="1">
      <c r="B95" s="804"/>
      <c r="C95" s="334" t="s">
        <v>461</v>
      </c>
      <c r="H95" s="339"/>
      <c r="I95" s="339"/>
      <c r="J95" s="339"/>
      <c r="K95" s="339"/>
    </row>
    <row r="96" spans="2:11" ht="17" customHeight="1" thickBot="1">
      <c r="B96" s="805"/>
      <c r="C96" s="335" t="s">
        <v>461</v>
      </c>
      <c r="H96" s="339"/>
      <c r="I96" s="339"/>
      <c r="J96" s="339"/>
      <c r="K96" s="339"/>
    </row>
    <row r="97" spans="2:11" ht="17" customHeight="1">
      <c r="B97" s="806" t="s">
        <v>207</v>
      </c>
      <c r="C97" s="337" t="s">
        <v>304</v>
      </c>
    </row>
    <row r="98" spans="2:11" ht="17" customHeight="1">
      <c r="B98" s="807"/>
      <c r="C98" s="338" t="s">
        <v>305</v>
      </c>
    </row>
    <row r="99" spans="2:11" ht="17" customHeight="1">
      <c r="B99" s="807"/>
      <c r="C99" s="338" t="s">
        <v>306</v>
      </c>
    </row>
    <row r="100" spans="2:11" ht="17" customHeight="1">
      <c r="B100" s="807"/>
      <c r="C100" s="334" t="s">
        <v>461</v>
      </c>
      <c r="H100" s="339"/>
      <c r="I100" s="339"/>
      <c r="J100" s="339"/>
      <c r="K100" s="339"/>
    </row>
    <row r="101" spans="2:11" ht="17" customHeight="1">
      <c r="B101" s="807"/>
      <c r="C101" s="334" t="s">
        <v>461</v>
      </c>
      <c r="H101" s="339"/>
      <c r="I101" s="339"/>
      <c r="J101" s="339"/>
      <c r="K101" s="339"/>
    </row>
    <row r="102" spans="2:11" ht="17" customHeight="1" thickBot="1">
      <c r="B102" s="808"/>
      <c r="C102" s="335" t="s">
        <v>461</v>
      </c>
      <c r="H102" s="339"/>
      <c r="I102" s="339"/>
      <c r="J102" s="339"/>
      <c r="K102" s="339"/>
    </row>
    <row r="103" spans="2:11" ht="17" customHeight="1">
      <c r="B103" s="803" t="s">
        <v>208</v>
      </c>
      <c r="C103" s="337" t="s">
        <v>307</v>
      </c>
    </row>
    <row r="104" spans="2:11" ht="17" customHeight="1">
      <c r="B104" s="804"/>
      <c r="C104" s="338" t="s">
        <v>308</v>
      </c>
    </row>
    <row r="105" spans="2:11" ht="17" customHeight="1">
      <c r="B105" s="804"/>
      <c r="C105" s="338" t="s">
        <v>309</v>
      </c>
    </row>
    <row r="106" spans="2:11" ht="17" customHeight="1">
      <c r="B106" s="804"/>
      <c r="C106" s="334" t="s">
        <v>461</v>
      </c>
      <c r="H106" s="339"/>
      <c r="I106" s="339"/>
      <c r="J106" s="339"/>
      <c r="K106" s="339"/>
    </row>
    <row r="107" spans="2:11" ht="17" customHeight="1">
      <c r="B107" s="804"/>
      <c r="C107" s="334" t="s">
        <v>461</v>
      </c>
      <c r="H107" s="339"/>
      <c r="I107" s="339"/>
      <c r="J107" s="339"/>
      <c r="K107" s="339"/>
    </row>
    <row r="108" spans="2:11" ht="17" customHeight="1" thickBot="1">
      <c r="B108" s="805"/>
      <c r="C108" s="335" t="s">
        <v>461</v>
      </c>
      <c r="H108" s="339"/>
      <c r="I108" s="339"/>
      <c r="J108" s="339"/>
      <c r="K108" s="339"/>
    </row>
    <row r="109" spans="2:11" ht="17" customHeight="1">
      <c r="B109" s="806" t="s">
        <v>250</v>
      </c>
      <c r="C109" s="337" t="s">
        <v>310</v>
      </c>
    </row>
    <row r="110" spans="2:11" ht="17" customHeight="1">
      <c r="B110" s="807"/>
      <c r="C110" s="338" t="s">
        <v>311</v>
      </c>
    </row>
    <row r="111" spans="2:11" ht="17" customHeight="1">
      <c r="B111" s="807"/>
      <c r="C111" s="338" t="s">
        <v>312</v>
      </c>
    </row>
    <row r="112" spans="2:11" ht="17" customHeight="1">
      <c r="B112" s="807"/>
      <c r="C112" s="338" t="s">
        <v>313</v>
      </c>
    </row>
    <row r="113" spans="2:11" ht="17" customHeight="1">
      <c r="B113" s="807"/>
      <c r="C113" s="338" t="s">
        <v>314</v>
      </c>
    </row>
    <row r="114" spans="2:11" ht="17" customHeight="1" thickBot="1">
      <c r="B114" s="808"/>
      <c r="C114" s="335" t="s">
        <v>461</v>
      </c>
      <c r="H114" s="339"/>
      <c r="I114" s="339"/>
      <c r="J114" s="339"/>
      <c r="K114" s="339"/>
    </row>
    <row r="115" spans="2:11" ht="17" customHeight="1">
      <c r="B115" s="803" t="s">
        <v>212</v>
      </c>
      <c r="C115" s="337" t="s">
        <v>315</v>
      </c>
    </row>
    <row r="116" spans="2:11" ht="17" customHeight="1">
      <c r="B116" s="804"/>
      <c r="C116" s="338" t="s">
        <v>316</v>
      </c>
    </row>
    <row r="117" spans="2:11" ht="17" customHeight="1">
      <c r="B117" s="804"/>
      <c r="C117" s="338" t="s">
        <v>317</v>
      </c>
    </row>
    <row r="118" spans="2:11" ht="17" customHeight="1">
      <c r="B118" s="804"/>
      <c r="C118" s="334" t="s">
        <v>461</v>
      </c>
      <c r="H118" s="339"/>
      <c r="I118" s="339"/>
      <c r="J118" s="339"/>
      <c r="K118" s="339"/>
    </row>
    <row r="119" spans="2:11" ht="17" customHeight="1">
      <c r="B119" s="804"/>
      <c r="C119" s="334" t="s">
        <v>461</v>
      </c>
      <c r="H119" s="339"/>
      <c r="I119" s="339"/>
      <c r="J119" s="339"/>
      <c r="K119" s="339"/>
    </row>
    <row r="120" spans="2:11" ht="17" customHeight="1" thickBot="1">
      <c r="B120" s="805"/>
      <c r="C120" s="335" t="s">
        <v>461</v>
      </c>
      <c r="H120" s="339"/>
      <c r="I120" s="339"/>
      <c r="J120" s="339"/>
      <c r="K120" s="339"/>
    </row>
    <row r="121" spans="2:11" ht="17" customHeight="1">
      <c r="B121" s="806" t="s">
        <v>215</v>
      </c>
      <c r="C121" s="337" t="s">
        <v>318</v>
      </c>
    </row>
    <row r="122" spans="2:11" ht="17" customHeight="1">
      <c r="B122" s="807"/>
      <c r="C122" s="338" t="s">
        <v>454</v>
      </c>
    </row>
    <row r="123" spans="2:11" ht="17" customHeight="1">
      <c r="B123" s="807"/>
      <c r="C123" s="338" t="s">
        <v>319</v>
      </c>
    </row>
    <row r="124" spans="2:11" ht="17" customHeight="1">
      <c r="B124" s="807"/>
      <c r="C124" s="334" t="s">
        <v>461</v>
      </c>
      <c r="H124" s="339"/>
      <c r="I124" s="339"/>
      <c r="J124" s="339"/>
      <c r="K124" s="339"/>
    </row>
    <row r="125" spans="2:11" ht="17" customHeight="1">
      <c r="B125" s="807"/>
      <c r="C125" s="334" t="s">
        <v>461</v>
      </c>
      <c r="H125" s="339"/>
      <c r="I125" s="339"/>
      <c r="J125" s="339"/>
      <c r="K125" s="339"/>
    </row>
    <row r="126" spans="2:11" ht="17" customHeight="1" thickBot="1">
      <c r="B126" s="808"/>
      <c r="C126" s="335" t="s">
        <v>461</v>
      </c>
      <c r="H126" s="339"/>
      <c r="I126" s="339"/>
      <c r="J126" s="339"/>
      <c r="K126" s="339"/>
    </row>
    <row r="127" spans="2:11" ht="17" customHeight="1">
      <c r="B127" s="803" t="s">
        <v>216</v>
      </c>
      <c r="C127" s="337" t="s">
        <v>455</v>
      </c>
    </row>
    <row r="128" spans="2:11" ht="17" customHeight="1">
      <c r="B128" s="804"/>
      <c r="C128" s="338" t="s">
        <v>320</v>
      </c>
    </row>
    <row r="129" spans="2:11" ht="17" customHeight="1">
      <c r="B129" s="804"/>
      <c r="C129" s="338" t="s">
        <v>321</v>
      </c>
    </row>
    <row r="130" spans="2:11" ht="17" customHeight="1">
      <c r="B130" s="804"/>
      <c r="C130" s="334" t="s">
        <v>461</v>
      </c>
      <c r="H130" s="339"/>
      <c r="I130" s="339"/>
      <c r="J130" s="339"/>
      <c r="K130" s="339"/>
    </row>
    <row r="131" spans="2:11" ht="17" customHeight="1">
      <c r="B131" s="804"/>
      <c r="C131" s="334" t="s">
        <v>461</v>
      </c>
      <c r="H131" s="339"/>
      <c r="I131" s="339"/>
      <c r="J131" s="339"/>
      <c r="K131" s="339"/>
    </row>
    <row r="132" spans="2:11" ht="17" customHeight="1" thickBot="1">
      <c r="B132" s="805"/>
      <c r="C132" s="335" t="s">
        <v>461</v>
      </c>
      <c r="H132" s="339"/>
      <c r="I132" s="339"/>
      <c r="J132" s="339"/>
      <c r="K132" s="339"/>
    </row>
    <row r="133" spans="2:11" ht="17" customHeight="1">
      <c r="B133" s="810" t="s">
        <v>217</v>
      </c>
      <c r="C133" s="337" t="s">
        <v>322</v>
      </c>
    </row>
    <row r="134" spans="2:11" ht="17" customHeight="1">
      <c r="B134" s="811"/>
      <c r="C134" s="338" t="s">
        <v>323</v>
      </c>
    </row>
    <row r="135" spans="2:11" ht="17" customHeight="1">
      <c r="B135" s="811"/>
      <c r="C135" s="338" t="s">
        <v>324</v>
      </c>
      <c r="H135" s="339"/>
      <c r="I135" s="339"/>
      <c r="J135" s="339"/>
      <c r="K135" s="339"/>
    </row>
    <row r="136" spans="2:11" ht="17" customHeight="1">
      <c r="B136" s="811"/>
      <c r="C136" s="334" t="s">
        <v>461</v>
      </c>
      <c r="H136" s="339"/>
      <c r="I136" s="339"/>
      <c r="J136" s="339"/>
      <c r="K136" s="339"/>
    </row>
    <row r="137" spans="2:11" ht="17" customHeight="1">
      <c r="B137" s="811"/>
      <c r="C137" s="334" t="s">
        <v>461</v>
      </c>
      <c r="H137" s="339"/>
      <c r="I137" s="339"/>
      <c r="J137" s="339"/>
      <c r="K137" s="339"/>
    </row>
    <row r="138" spans="2:11" ht="17" customHeight="1" thickBot="1">
      <c r="B138" s="812"/>
      <c r="C138" s="335" t="s">
        <v>461</v>
      </c>
      <c r="H138" s="339"/>
      <c r="I138" s="339"/>
      <c r="J138" s="339"/>
      <c r="K138" s="339"/>
    </row>
    <row r="139" spans="2:11" ht="17" customHeight="1">
      <c r="B139" s="803" t="s">
        <v>219</v>
      </c>
      <c r="C139" s="337" t="s">
        <v>325</v>
      </c>
      <c r="H139" s="339"/>
      <c r="I139" s="339"/>
      <c r="J139" s="339"/>
      <c r="K139" s="339"/>
    </row>
    <row r="140" spans="2:11" ht="17" customHeight="1">
      <c r="B140" s="804"/>
      <c r="C140" s="338" t="s">
        <v>326</v>
      </c>
      <c r="H140" s="339"/>
      <c r="I140" s="339"/>
      <c r="J140" s="339"/>
      <c r="K140" s="339"/>
    </row>
    <row r="141" spans="2:11" ht="17" customHeight="1">
      <c r="B141" s="804"/>
      <c r="C141" s="334" t="s">
        <v>461</v>
      </c>
      <c r="H141" s="339"/>
      <c r="I141" s="339"/>
      <c r="J141" s="339"/>
      <c r="K141" s="339"/>
    </row>
    <row r="142" spans="2:11" ht="17" customHeight="1">
      <c r="B142" s="804"/>
      <c r="C142" s="334" t="s">
        <v>461</v>
      </c>
      <c r="H142" s="339"/>
      <c r="I142" s="339"/>
      <c r="J142" s="339"/>
      <c r="K142" s="339"/>
    </row>
    <row r="143" spans="2:11" ht="17" customHeight="1">
      <c r="B143" s="804"/>
      <c r="C143" s="334" t="s">
        <v>461</v>
      </c>
      <c r="H143" s="339"/>
      <c r="I143" s="339"/>
      <c r="J143" s="339"/>
      <c r="K143" s="339"/>
    </row>
    <row r="144" spans="2:11" ht="17" customHeight="1" thickBot="1">
      <c r="B144" s="805"/>
      <c r="C144" s="335" t="s">
        <v>461</v>
      </c>
      <c r="H144" s="339"/>
      <c r="I144" s="339"/>
      <c r="J144" s="339"/>
      <c r="K144" s="339"/>
    </row>
    <row r="145" spans="2:11" ht="17" customHeight="1">
      <c r="B145" s="810" t="s">
        <v>220</v>
      </c>
      <c r="C145" s="337" t="s">
        <v>327</v>
      </c>
      <c r="H145" s="339"/>
      <c r="I145" s="339"/>
      <c r="J145" s="339"/>
      <c r="K145" s="339"/>
    </row>
    <row r="146" spans="2:11" ht="17" customHeight="1">
      <c r="B146" s="811"/>
      <c r="C146" s="338" t="s">
        <v>328</v>
      </c>
      <c r="H146" s="339"/>
      <c r="I146" s="339"/>
      <c r="J146" s="339"/>
      <c r="K146" s="339"/>
    </row>
    <row r="147" spans="2:11" ht="17" customHeight="1">
      <c r="B147" s="811"/>
      <c r="C147" s="338" t="s">
        <v>329</v>
      </c>
      <c r="H147" s="339"/>
      <c r="I147" s="339"/>
      <c r="J147" s="339"/>
      <c r="K147" s="339"/>
    </row>
    <row r="148" spans="2:11" ht="17" customHeight="1">
      <c r="B148" s="811"/>
      <c r="C148" s="334" t="s">
        <v>461</v>
      </c>
      <c r="H148" s="339"/>
      <c r="I148" s="339"/>
      <c r="J148" s="339"/>
      <c r="K148" s="339"/>
    </row>
    <row r="149" spans="2:11" ht="17" customHeight="1">
      <c r="B149" s="811"/>
      <c r="C149" s="334" t="s">
        <v>461</v>
      </c>
      <c r="H149" s="339"/>
      <c r="I149" s="339"/>
      <c r="J149" s="339"/>
      <c r="K149" s="339"/>
    </row>
    <row r="150" spans="2:11" ht="17" customHeight="1" thickBot="1">
      <c r="B150" s="812"/>
      <c r="C150" s="335" t="s">
        <v>461</v>
      </c>
      <c r="H150" s="339"/>
      <c r="I150" s="339"/>
      <c r="J150" s="339"/>
      <c r="K150" s="339"/>
    </row>
    <row r="151" spans="2:11" ht="17" customHeight="1">
      <c r="B151" s="803" t="s">
        <v>221</v>
      </c>
      <c r="C151" s="337" t="s">
        <v>342</v>
      </c>
      <c r="H151" s="339"/>
      <c r="I151" s="339"/>
      <c r="J151" s="339"/>
      <c r="K151" s="339"/>
    </row>
    <row r="152" spans="2:11" ht="17" customHeight="1">
      <c r="B152" s="804"/>
      <c r="C152" s="338" t="s">
        <v>343</v>
      </c>
      <c r="H152" s="339"/>
      <c r="I152" s="339"/>
      <c r="J152" s="339"/>
      <c r="K152" s="339"/>
    </row>
    <row r="153" spans="2:11" ht="17" customHeight="1">
      <c r="B153" s="804"/>
      <c r="C153" s="338" t="s">
        <v>344</v>
      </c>
      <c r="H153" s="339"/>
      <c r="I153" s="339"/>
      <c r="J153" s="339"/>
      <c r="K153" s="339"/>
    </row>
    <row r="154" spans="2:11" ht="17" customHeight="1">
      <c r="B154" s="804"/>
      <c r="C154" s="334" t="s">
        <v>461</v>
      </c>
      <c r="H154" s="339"/>
      <c r="I154" s="339"/>
      <c r="J154" s="339"/>
      <c r="K154" s="339"/>
    </row>
    <row r="155" spans="2:11" ht="17" customHeight="1">
      <c r="B155" s="804"/>
      <c r="C155" s="334" t="s">
        <v>461</v>
      </c>
      <c r="H155" s="339"/>
      <c r="I155" s="339"/>
      <c r="J155" s="339"/>
      <c r="K155" s="339"/>
    </row>
    <row r="156" spans="2:11" ht="17" customHeight="1" thickBot="1">
      <c r="B156" s="805"/>
      <c r="C156" s="335" t="s">
        <v>461</v>
      </c>
      <c r="H156" s="339"/>
      <c r="I156" s="339"/>
      <c r="J156" s="339"/>
      <c r="K156" s="339"/>
    </row>
    <row r="157" spans="2:11" ht="17" customHeight="1">
      <c r="B157" s="806" t="s">
        <v>222</v>
      </c>
      <c r="C157" s="337" t="s">
        <v>345</v>
      </c>
      <c r="H157" s="339"/>
      <c r="I157" s="339"/>
      <c r="J157" s="339"/>
      <c r="K157" s="339"/>
    </row>
    <row r="158" spans="2:11" ht="17" customHeight="1">
      <c r="B158" s="807"/>
      <c r="C158" s="338" t="s">
        <v>346</v>
      </c>
      <c r="H158" s="339"/>
      <c r="I158" s="339"/>
      <c r="J158" s="339"/>
      <c r="K158" s="339"/>
    </row>
    <row r="159" spans="2:11" ht="17" customHeight="1">
      <c r="B159" s="807"/>
      <c r="C159" s="338" t="s">
        <v>347</v>
      </c>
      <c r="H159" s="339"/>
      <c r="I159" s="339"/>
      <c r="J159" s="339"/>
      <c r="K159" s="339"/>
    </row>
    <row r="160" spans="2:11" ht="17" customHeight="1">
      <c r="B160" s="807"/>
      <c r="C160" s="334" t="s">
        <v>461</v>
      </c>
      <c r="H160" s="339"/>
      <c r="I160" s="339"/>
      <c r="J160" s="339"/>
      <c r="K160" s="339"/>
    </row>
    <row r="161" spans="2:11" ht="17" customHeight="1">
      <c r="B161" s="807"/>
      <c r="C161" s="334" t="s">
        <v>461</v>
      </c>
      <c r="H161" s="339"/>
      <c r="I161" s="339"/>
      <c r="J161" s="339"/>
      <c r="K161" s="339"/>
    </row>
    <row r="162" spans="2:11" ht="17" customHeight="1" thickBot="1">
      <c r="B162" s="808"/>
      <c r="C162" s="335" t="s">
        <v>461</v>
      </c>
      <c r="H162" s="339"/>
      <c r="I162" s="339"/>
      <c r="J162" s="339"/>
      <c r="K162" s="339"/>
    </row>
    <row r="163" spans="2:11" ht="17" customHeight="1">
      <c r="B163" s="803" t="s">
        <v>223</v>
      </c>
      <c r="C163" s="337" t="s">
        <v>428</v>
      </c>
      <c r="H163" s="339"/>
      <c r="I163" s="339"/>
      <c r="J163" s="339"/>
      <c r="K163" s="339"/>
    </row>
    <row r="164" spans="2:11" ht="17" customHeight="1">
      <c r="B164" s="804"/>
      <c r="C164" s="338" t="s">
        <v>330</v>
      </c>
      <c r="H164" s="339"/>
      <c r="I164" s="339"/>
      <c r="J164" s="339"/>
      <c r="K164" s="339"/>
    </row>
    <row r="165" spans="2:11" ht="17" customHeight="1">
      <c r="B165" s="804"/>
      <c r="C165" s="338" t="s">
        <v>331</v>
      </c>
      <c r="H165" s="339"/>
      <c r="I165" s="339"/>
      <c r="J165" s="339"/>
      <c r="K165" s="339"/>
    </row>
    <row r="166" spans="2:11" ht="17" customHeight="1">
      <c r="B166" s="804"/>
      <c r="C166" s="334" t="s">
        <v>461</v>
      </c>
      <c r="H166" s="339"/>
      <c r="I166" s="339"/>
      <c r="J166" s="339"/>
      <c r="K166" s="339"/>
    </row>
    <row r="167" spans="2:11" ht="17" customHeight="1">
      <c r="B167" s="804"/>
      <c r="C167" s="334" t="s">
        <v>461</v>
      </c>
      <c r="H167" s="339"/>
      <c r="I167" s="339"/>
      <c r="J167" s="339"/>
      <c r="K167" s="339"/>
    </row>
    <row r="168" spans="2:11" ht="17" customHeight="1" thickBot="1">
      <c r="B168" s="805"/>
      <c r="C168" s="335" t="s">
        <v>461</v>
      </c>
      <c r="H168" s="339"/>
      <c r="I168" s="339"/>
      <c r="J168" s="339"/>
      <c r="K168" s="339"/>
    </row>
    <row r="169" spans="2:11" ht="17" customHeight="1">
      <c r="B169" s="806" t="s">
        <v>460</v>
      </c>
      <c r="C169" s="337" t="s">
        <v>332</v>
      </c>
      <c r="H169" s="339"/>
      <c r="I169" s="339"/>
      <c r="J169" s="339"/>
      <c r="K169" s="339"/>
    </row>
    <row r="170" spans="2:11" ht="17" customHeight="1">
      <c r="B170" s="807"/>
      <c r="C170" s="338" t="s">
        <v>333</v>
      </c>
      <c r="H170" s="339"/>
      <c r="I170" s="339"/>
      <c r="J170" s="339"/>
      <c r="K170" s="339"/>
    </row>
    <row r="171" spans="2:11" ht="17" customHeight="1">
      <c r="B171" s="807"/>
      <c r="C171" s="338" t="s">
        <v>334</v>
      </c>
      <c r="H171" s="339"/>
      <c r="I171" s="339"/>
      <c r="J171" s="339"/>
      <c r="K171" s="339"/>
    </row>
    <row r="172" spans="2:11" ht="17" customHeight="1">
      <c r="B172" s="807"/>
      <c r="C172" s="338" t="s">
        <v>335</v>
      </c>
      <c r="H172" s="339"/>
      <c r="I172" s="339"/>
      <c r="J172" s="339"/>
      <c r="K172" s="339"/>
    </row>
    <row r="173" spans="2:11" ht="17" customHeight="1">
      <c r="B173" s="807"/>
      <c r="C173" s="334" t="s">
        <v>461</v>
      </c>
      <c r="H173" s="339"/>
      <c r="I173" s="339"/>
      <c r="J173" s="339"/>
      <c r="K173" s="339"/>
    </row>
    <row r="174" spans="2:11" ht="17" customHeight="1" thickBot="1">
      <c r="B174" s="808"/>
      <c r="C174" s="335" t="s">
        <v>461</v>
      </c>
      <c r="H174" s="339"/>
      <c r="I174" s="339"/>
      <c r="J174" s="339"/>
      <c r="K174" s="339"/>
    </row>
    <row r="175" spans="2:11" ht="17" customHeight="1">
      <c r="B175" s="803" t="s">
        <v>227</v>
      </c>
      <c r="C175" s="337" t="s">
        <v>336</v>
      </c>
      <c r="H175" s="339"/>
      <c r="I175" s="339"/>
      <c r="J175" s="339"/>
      <c r="K175" s="339"/>
    </row>
    <row r="176" spans="2:11" ht="17" customHeight="1">
      <c r="B176" s="804"/>
      <c r="C176" s="338" t="s">
        <v>337</v>
      </c>
      <c r="H176" s="339"/>
      <c r="I176" s="339"/>
      <c r="J176" s="339"/>
      <c r="K176" s="339"/>
    </row>
    <row r="177" spans="2:11" ht="17" customHeight="1">
      <c r="B177" s="804"/>
      <c r="C177" s="338" t="s">
        <v>338</v>
      </c>
      <c r="H177" s="339"/>
      <c r="I177" s="339"/>
      <c r="J177" s="339"/>
      <c r="K177" s="339"/>
    </row>
    <row r="178" spans="2:11" ht="17" customHeight="1">
      <c r="B178" s="804"/>
      <c r="C178" s="334" t="s">
        <v>461</v>
      </c>
      <c r="H178" s="339"/>
      <c r="I178" s="339"/>
      <c r="J178" s="339"/>
      <c r="K178" s="339"/>
    </row>
    <row r="179" spans="2:11" ht="17" customHeight="1">
      <c r="B179" s="804"/>
      <c r="C179" s="334" t="s">
        <v>461</v>
      </c>
      <c r="H179" s="339"/>
      <c r="I179" s="339"/>
      <c r="J179" s="339"/>
      <c r="K179" s="339"/>
    </row>
    <row r="180" spans="2:11" ht="17" customHeight="1" thickBot="1">
      <c r="B180" s="805"/>
      <c r="C180" s="335" t="s">
        <v>461</v>
      </c>
      <c r="H180" s="339"/>
      <c r="I180" s="339"/>
      <c r="J180" s="339"/>
      <c r="K180" s="339"/>
    </row>
    <row r="181" spans="2:11" ht="18" customHeight="1">
      <c r="C181" s="411"/>
      <c r="D181" s="342"/>
      <c r="E181" s="342"/>
      <c r="F181" s="342"/>
      <c r="G181" s="339"/>
      <c r="H181" s="339"/>
      <c r="I181" s="339"/>
      <c r="J181" s="339"/>
      <c r="K181" s="339"/>
    </row>
    <row r="182" spans="2:11" ht="18" customHeight="1">
      <c r="C182" s="411"/>
      <c r="D182" s="342"/>
      <c r="E182" s="342"/>
      <c r="F182" s="342"/>
      <c r="G182" s="339"/>
      <c r="H182" s="339"/>
      <c r="I182" s="339"/>
      <c r="J182" s="339"/>
      <c r="K182" s="339"/>
    </row>
    <row r="183" spans="2:11" ht="18" customHeight="1">
      <c r="C183" s="411"/>
      <c r="D183" s="342"/>
      <c r="E183" s="342"/>
      <c r="F183" s="342"/>
      <c r="G183" s="339"/>
      <c r="H183" s="339"/>
      <c r="I183" s="339"/>
      <c r="J183" s="339"/>
      <c r="K183" s="339"/>
    </row>
    <row r="184" spans="2:11" ht="18" customHeight="1">
      <c r="C184" s="411"/>
      <c r="D184" s="342"/>
      <c r="E184" s="342"/>
      <c r="F184" s="342"/>
      <c r="G184" s="339"/>
      <c r="H184" s="339"/>
      <c r="I184" s="339"/>
      <c r="J184" s="339"/>
      <c r="K184" s="339"/>
    </row>
    <row r="185" spans="2:11" ht="14" customHeight="1">
      <c r="C185" s="411"/>
      <c r="D185" s="342"/>
      <c r="E185" s="342"/>
      <c r="F185" s="342"/>
      <c r="G185" s="339"/>
      <c r="H185" s="339"/>
      <c r="I185" s="339"/>
      <c r="J185" s="339"/>
      <c r="K185" s="339"/>
    </row>
    <row r="186" spans="2:11" ht="23" customHeight="1">
      <c r="C186" s="411"/>
      <c r="D186" s="343"/>
      <c r="E186" s="343"/>
      <c r="F186" s="342"/>
      <c r="G186" s="339"/>
      <c r="H186" s="339"/>
      <c r="I186" s="339"/>
      <c r="J186" s="339"/>
      <c r="K186" s="339"/>
    </row>
    <row r="187" spans="2:11" ht="14" customHeight="1">
      <c r="C187" s="411"/>
      <c r="D187" s="342"/>
      <c r="E187" s="342"/>
      <c r="F187" s="342"/>
      <c r="G187" s="339"/>
      <c r="H187" s="339"/>
      <c r="I187" s="339"/>
      <c r="J187" s="339"/>
      <c r="K187" s="339"/>
    </row>
    <row r="188" spans="2:11" ht="14" customHeight="1">
      <c r="C188" s="411"/>
      <c r="D188" s="342"/>
      <c r="E188" s="342"/>
      <c r="F188" s="342"/>
      <c r="G188" s="339"/>
      <c r="H188" s="339"/>
      <c r="I188" s="339"/>
      <c r="J188" s="339"/>
      <c r="K188" s="339"/>
    </row>
    <row r="189" spans="2:11" ht="14" customHeight="1">
      <c r="C189" s="411"/>
      <c r="D189" s="342"/>
      <c r="E189" s="342"/>
      <c r="F189" s="342"/>
      <c r="G189" s="339"/>
      <c r="H189" s="339"/>
      <c r="I189" s="339"/>
      <c r="J189" s="339"/>
      <c r="K189" s="339"/>
    </row>
    <row r="190" spans="2:11" ht="14" customHeight="1">
      <c r="C190" s="411"/>
      <c r="D190" s="342"/>
      <c r="E190" s="342"/>
      <c r="F190" s="342"/>
      <c r="G190" s="339"/>
      <c r="H190" s="339"/>
      <c r="I190" s="339"/>
      <c r="J190" s="339"/>
      <c r="K190" s="339"/>
    </row>
    <row r="191" spans="2:11" ht="14" customHeight="1">
      <c r="C191" s="411"/>
      <c r="D191" s="342"/>
      <c r="E191" s="342"/>
      <c r="F191" s="342"/>
      <c r="G191" s="339"/>
      <c r="H191" s="339"/>
      <c r="I191" s="339"/>
      <c r="J191" s="339"/>
      <c r="K191" s="339"/>
    </row>
    <row r="192" spans="2:11" ht="14" customHeight="1">
      <c r="C192" s="411"/>
      <c r="D192" s="342"/>
      <c r="E192" s="342"/>
      <c r="F192" s="342"/>
      <c r="G192" s="339"/>
      <c r="H192" s="339"/>
      <c r="I192" s="339"/>
      <c r="J192" s="339"/>
      <c r="K192" s="339"/>
    </row>
    <row r="193" spans="3:11" ht="14" customHeight="1">
      <c r="C193" s="411"/>
      <c r="D193" s="342"/>
      <c r="E193" s="342"/>
      <c r="F193" s="342"/>
      <c r="G193" s="339"/>
      <c r="H193" s="339"/>
      <c r="I193" s="339"/>
      <c r="J193" s="339"/>
      <c r="K193" s="339"/>
    </row>
    <row r="194" spans="3:11" ht="14" customHeight="1">
      <c r="C194" s="411"/>
      <c r="D194" s="342"/>
      <c r="E194" s="342"/>
      <c r="F194" s="342"/>
      <c r="G194" s="339"/>
      <c r="H194" s="339"/>
      <c r="I194" s="339"/>
      <c r="J194" s="339"/>
      <c r="K194" s="339"/>
    </row>
    <row r="195" spans="3:11" ht="14" customHeight="1">
      <c r="C195" s="411"/>
      <c r="D195" s="342"/>
      <c r="E195" s="342"/>
      <c r="F195" s="342"/>
      <c r="G195" s="339"/>
      <c r="H195" s="339"/>
      <c r="I195" s="339"/>
      <c r="J195" s="339"/>
      <c r="K195" s="339"/>
    </row>
    <row r="196" spans="3:11" ht="14" customHeight="1">
      <c r="C196" s="411"/>
      <c r="D196" s="342"/>
      <c r="E196" s="342"/>
      <c r="F196" s="342"/>
      <c r="G196" s="339"/>
      <c r="H196" s="339"/>
      <c r="I196" s="339"/>
      <c r="J196" s="339"/>
      <c r="K196" s="339"/>
    </row>
    <row r="197" spans="3:11" ht="14" customHeight="1">
      <c r="C197" s="411"/>
      <c r="D197" s="342"/>
      <c r="E197" s="342"/>
      <c r="F197" s="342"/>
      <c r="G197" s="339"/>
      <c r="H197" s="339"/>
      <c r="I197" s="339"/>
      <c r="J197" s="339"/>
      <c r="K197" s="339"/>
    </row>
    <row r="198" spans="3:11" ht="14" customHeight="1">
      <c r="C198" s="411"/>
      <c r="D198" s="342"/>
      <c r="E198" s="342"/>
      <c r="F198" s="342"/>
      <c r="G198" s="339"/>
      <c r="H198" s="339"/>
      <c r="I198" s="339"/>
      <c r="J198" s="339"/>
      <c r="K198" s="339"/>
    </row>
    <row r="199" spans="3:11" ht="14" customHeight="1">
      <c r="C199" s="411"/>
      <c r="D199" s="342"/>
      <c r="E199" s="342"/>
      <c r="F199" s="342"/>
      <c r="G199" s="339"/>
      <c r="H199" s="339"/>
      <c r="I199" s="339"/>
      <c r="J199" s="339"/>
      <c r="K199" s="339"/>
    </row>
    <row r="200" spans="3:11" ht="15" customHeight="1">
      <c r="C200" s="411"/>
      <c r="D200" s="342"/>
      <c r="E200" s="342"/>
      <c r="F200" s="342"/>
      <c r="G200" s="339"/>
      <c r="H200" s="339"/>
      <c r="I200" s="339"/>
      <c r="J200" s="339"/>
      <c r="K200" s="339"/>
    </row>
    <row r="201" spans="3:11">
      <c r="C201" s="411"/>
    </row>
    <row r="202" spans="3:11">
      <c r="C202" s="411"/>
    </row>
    <row r="203" spans="3:11">
      <c r="C203" s="411"/>
    </row>
    <row r="204" spans="3:11">
      <c r="C204" s="411"/>
    </row>
    <row r="205" spans="3:11">
      <c r="C205" s="411"/>
    </row>
    <row r="206" spans="3:11">
      <c r="C206" s="411"/>
    </row>
    <row r="207" spans="3:11">
      <c r="C207" s="411"/>
    </row>
    <row r="208" spans="3:11">
      <c r="C208" s="411"/>
    </row>
    <row r="209" spans="3:3">
      <c r="C209" s="411"/>
    </row>
    <row r="210" spans="3:3">
      <c r="C210" s="411"/>
    </row>
    <row r="211" spans="3:3">
      <c r="C211" s="411"/>
    </row>
    <row r="212" spans="3:3">
      <c r="C212" s="411"/>
    </row>
    <row r="213" spans="3:3">
      <c r="C213" s="411"/>
    </row>
    <row r="214" spans="3:3">
      <c r="C214" s="411"/>
    </row>
    <row r="215" spans="3:3">
      <c r="C215" s="411"/>
    </row>
    <row r="216" spans="3:3">
      <c r="C216" s="411"/>
    </row>
    <row r="217" spans="3:3">
      <c r="C217" s="411"/>
    </row>
    <row r="218" spans="3:3">
      <c r="C218" s="411"/>
    </row>
    <row r="219" spans="3:3">
      <c r="C219" s="411"/>
    </row>
    <row r="220" spans="3:3">
      <c r="C220" s="411"/>
    </row>
    <row r="221" spans="3:3">
      <c r="C221" s="411"/>
    </row>
    <row r="222" spans="3:3">
      <c r="C222" s="411"/>
    </row>
    <row r="223" spans="3:3">
      <c r="C223" s="411"/>
    </row>
    <row r="224" spans="3:3">
      <c r="C224" s="411"/>
    </row>
    <row r="225" spans="3:3">
      <c r="C225" s="411"/>
    </row>
    <row r="226" spans="3:3">
      <c r="C226" s="411"/>
    </row>
    <row r="227" spans="3:3">
      <c r="C227" s="411"/>
    </row>
    <row r="228" spans="3:3">
      <c r="C228" s="411"/>
    </row>
    <row r="229" spans="3:3">
      <c r="C229" s="411"/>
    </row>
    <row r="230" spans="3:3">
      <c r="C230" s="411"/>
    </row>
    <row r="231" spans="3:3">
      <c r="C231" s="411"/>
    </row>
    <row r="232" spans="3:3">
      <c r="C232" s="411"/>
    </row>
    <row r="233" spans="3:3">
      <c r="C233" s="411"/>
    </row>
    <row r="234" spans="3:3">
      <c r="C234" s="411"/>
    </row>
    <row r="235" spans="3:3">
      <c r="C235" s="411"/>
    </row>
    <row r="236" spans="3:3">
      <c r="C236" s="411"/>
    </row>
    <row r="237" spans="3:3">
      <c r="C237" s="411"/>
    </row>
    <row r="238" spans="3:3">
      <c r="C238" s="411"/>
    </row>
    <row r="239" spans="3:3">
      <c r="C239" s="411"/>
    </row>
    <row r="240" spans="3:3">
      <c r="C240" s="411"/>
    </row>
    <row r="241" spans="3:3">
      <c r="C241" s="411"/>
    </row>
    <row r="242" spans="3:3">
      <c r="C242" s="411"/>
    </row>
    <row r="243" spans="3:3">
      <c r="C243" s="411"/>
    </row>
    <row r="244" spans="3:3">
      <c r="C244" s="411"/>
    </row>
    <row r="245" spans="3:3">
      <c r="C245" s="411"/>
    </row>
    <row r="246" spans="3:3">
      <c r="C246" s="411"/>
    </row>
    <row r="247" spans="3:3">
      <c r="C247" s="411"/>
    </row>
    <row r="248" spans="3:3">
      <c r="C248" s="411"/>
    </row>
    <row r="249" spans="3:3">
      <c r="C249" s="411"/>
    </row>
    <row r="250" spans="3:3">
      <c r="C250" s="411"/>
    </row>
    <row r="251" spans="3:3">
      <c r="C251" s="411"/>
    </row>
    <row r="252" spans="3:3">
      <c r="C252" s="411"/>
    </row>
    <row r="253" spans="3:3">
      <c r="C253" s="411"/>
    </row>
    <row r="254" spans="3:3">
      <c r="C254" s="411"/>
    </row>
    <row r="255" spans="3:3">
      <c r="C255" s="411"/>
    </row>
    <row r="256" spans="3:3">
      <c r="C256" s="411"/>
    </row>
    <row r="257" spans="3:3">
      <c r="C257" s="411"/>
    </row>
    <row r="258" spans="3:3">
      <c r="C258" s="411"/>
    </row>
    <row r="259" spans="3:3">
      <c r="C259" s="411"/>
    </row>
    <row r="260" spans="3:3">
      <c r="C260" s="411"/>
    </row>
    <row r="261" spans="3:3">
      <c r="C261" s="411"/>
    </row>
    <row r="262" spans="3:3">
      <c r="C262" s="411"/>
    </row>
    <row r="263" spans="3:3">
      <c r="C263" s="411"/>
    </row>
    <row r="264" spans="3:3">
      <c r="C264" s="411"/>
    </row>
    <row r="265" spans="3:3">
      <c r="C265" s="411"/>
    </row>
    <row r="266" spans="3:3">
      <c r="C266" s="411"/>
    </row>
    <row r="267" spans="3:3">
      <c r="C267" s="411"/>
    </row>
    <row r="268" spans="3:3">
      <c r="C268" s="411"/>
    </row>
    <row r="269" spans="3:3">
      <c r="C269" s="411"/>
    </row>
    <row r="270" spans="3:3">
      <c r="C270" s="411"/>
    </row>
    <row r="271" spans="3:3">
      <c r="C271" s="411"/>
    </row>
    <row r="272" spans="3:3">
      <c r="C272" s="411"/>
    </row>
    <row r="273" spans="3:3">
      <c r="C273" s="411"/>
    </row>
    <row r="274" spans="3:3">
      <c r="C274" s="411"/>
    </row>
    <row r="275" spans="3:3">
      <c r="C275" s="411"/>
    </row>
    <row r="276" spans="3:3">
      <c r="C276" s="411"/>
    </row>
    <row r="277" spans="3:3">
      <c r="C277" s="411"/>
    </row>
    <row r="278" spans="3:3">
      <c r="C278" s="411"/>
    </row>
    <row r="279" spans="3:3">
      <c r="C279" s="411"/>
    </row>
    <row r="280" spans="3:3">
      <c r="C280" s="411"/>
    </row>
    <row r="281" spans="3:3">
      <c r="C281" s="411"/>
    </row>
    <row r="282" spans="3:3">
      <c r="C282" s="411"/>
    </row>
    <row r="283" spans="3:3">
      <c r="C283" s="411"/>
    </row>
    <row r="284" spans="3:3">
      <c r="C284" s="411"/>
    </row>
    <row r="285" spans="3:3">
      <c r="C285" s="411"/>
    </row>
    <row r="286" spans="3:3">
      <c r="C286" s="411"/>
    </row>
    <row r="287" spans="3:3">
      <c r="C287" s="411"/>
    </row>
    <row r="288" spans="3:3">
      <c r="C288" s="411"/>
    </row>
    <row r="289" spans="3:3">
      <c r="C289" s="411"/>
    </row>
    <row r="290" spans="3:3">
      <c r="C290" s="411"/>
    </row>
    <row r="291" spans="3:3">
      <c r="C291" s="411"/>
    </row>
    <row r="292" spans="3:3">
      <c r="C292" s="411"/>
    </row>
    <row r="293" spans="3:3">
      <c r="C293" s="411"/>
    </row>
    <row r="294" spans="3:3">
      <c r="C294" s="411"/>
    </row>
    <row r="295" spans="3:3">
      <c r="C295" s="411"/>
    </row>
    <row r="296" spans="3:3">
      <c r="C296" s="411"/>
    </row>
    <row r="297" spans="3:3">
      <c r="C297" s="411"/>
    </row>
    <row r="298" spans="3:3">
      <c r="C298" s="411"/>
    </row>
    <row r="299" spans="3:3">
      <c r="C299" s="411"/>
    </row>
    <row r="300" spans="3:3">
      <c r="C300" s="411"/>
    </row>
    <row r="301" spans="3:3">
      <c r="C301" s="411"/>
    </row>
    <row r="302" spans="3:3">
      <c r="C302" s="411"/>
    </row>
    <row r="303" spans="3:3">
      <c r="C303" s="411"/>
    </row>
    <row r="304" spans="3:3">
      <c r="C304" s="411"/>
    </row>
    <row r="305" spans="3:3">
      <c r="C305" s="411"/>
    </row>
    <row r="306" spans="3:3">
      <c r="C306" s="411"/>
    </row>
    <row r="307" spans="3:3">
      <c r="C307" s="411"/>
    </row>
    <row r="308" spans="3:3">
      <c r="C308" s="411"/>
    </row>
    <row r="309" spans="3:3">
      <c r="C309" s="411"/>
    </row>
    <row r="310" spans="3:3">
      <c r="C310" s="411"/>
    </row>
    <row r="311" spans="3:3">
      <c r="C311" s="411"/>
    </row>
    <row r="312" spans="3:3">
      <c r="C312" s="411"/>
    </row>
    <row r="313" spans="3:3">
      <c r="C313" s="411"/>
    </row>
    <row r="314" spans="3:3">
      <c r="C314" s="411"/>
    </row>
    <row r="315" spans="3:3">
      <c r="C315" s="411"/>
    </row>
    <row r="316" spans="3:3">
      <c r="C316" s="411"/>
    </row>
    <row r="317" spans="3:3">
      <c r="C317" s="411"/>
    </row>
    <row r="318" spans="3:3">
      <c r="C318" s="411"/>
    </row>
    <row r="319" spans="3:3">
      <c r="C319" s="411"/>
    </row>
    <row r="320" spans="3:3">
      <c r="C320" s="411"/>
    </row>
    <row r="321" spans="3:3">
      <c r="C321" s="411"/>
    </row>
    <row r="322" spans="3:3">
      <c r="C322" s="411"/>
    </row>
    <row r="323" spans="3:3">
      <c r="C323" s="411"/>
    </row>
    <row r="324" spans="3:3">
      <c r="C324" s="411"/>
    </row>
    <row r="325" spans="3:3">
      <c r="C325" s="411"/>
    </row>
    <row r="326" spans="3:3">
      <c r="C326" s="411"/>
    </row>
    <row r="327" spans="3:3">
      <c r="C327" s="411"/>
    </row>
    <row r="328" spans="3:3">
      <c r="C328" s="411"/>
    </row>
    <row r="329" spans="3:3">
      <c r="C329" s="411"/>
    </row>
    <row r="330" spans="3:3">
      <c r="C330" s="411"/>
    </row>
    <row r="331" spans="3:3">
      <c r="C331" s="411"/>
    </row>
    <row r="332" spans="3:3">
      <c r="C332" s="411"/>
    </row>
    <row r="333" spans="3:3">
      <c r="C333" s="411"/>
    </row>
    <row r="334" spans="3:3">
      <c r="C334" s="411"/>
    </row>
    <row r="335" spans="3:3">
      <c r="C335" s="411"/>
    </row>
    <row r="336" spans="3:3">
      <c r="C336" s="411"/>
    </row>
    <row r="337" spans="3:3">
      <c r="C337" s="411"/>
    </row>
    <row r="338" spans="3:3">
      <c r="C338" s="411"/>
    </row>
    <row r="339" spans="3:3">
      <c r="C339" s="411"/>
    </row>
    <row r="340" spans="3:3">
      <c r="C340" s="411"/>
    </row>
    <row r="341" spans="3:3">
      <c r="C341" s="411"/>
    </row>
    <row r="342" spans="3:3">
      <c r="C342" s="411"/>
    </row>
    <row r="343" spans="3:3">
      <c r="C343" s="411"/>
    </row>
    <row r="344" spans="3:3">
      <c r="C344" s="411"/>
    </row>
    <row r="345" spans="3:3">
      <c r="C345" s="411"/>
    </row>
    <row r="346" spans="3:3">
      <c r="C346" s="411"/>
    </row>
    <row r="347" spans="3:3">
      <c r="C347" s="411"/>
    </row>
    <row r="348" spans="3:3">
      <c r="C348" s="411"/>
    </row>
    <row r="349" spans="3:3">
      <c r="C349" s="411"/>
    </row>
    <row r="350" spans="3:3">
      <c r="C350" s="411"/>
    </row>
    <row r="351" spans="3:3">
      <c r="C351" s="411"/>
    </row>
    <row r="352" spans="3:3">
      <c r="C352" s="411"/>
    </row>
    <row r="353" spans="3:3">
      <c r="C353" s="411"/>
    </row>
    <row r="354" spans="3:3">
      <c r="C354" s="411"/>
    </row>
    <row r="355" spans="3:3">
      <c r="C355" s="411"/>
    </row>
    <row r="356" spans="3:3">
      <c r="C356" s="411"/>
    </row>
    <row r="357" spans="3:3">
      <c r="C357" s="411"/>
    </row>
    <row r="358" spans="3:3">
      <c r="C358" s="411"/>
    </row>
    <row r="359" spans="3:3">
      <c r="C359" s="411"/>
    </row>
    <row r="360" spans="3:3">
      <c r="C360" s="411"/>
    </row>
    <row r="361" spans="3:3">
      <c r="C361" s="411"/>
    </row>
    <row r="362" spans="3:3">
      <c r="C362" s="411"/>
    </row>
    <row r="363" spans="3:3">
      <c r="C363" s="411"/>
    </row>
    <row r="364" spans="3:3">
      <c r="C364" s="411"/>
    </row>
    <row r="365" spans="3:3">
      <c r="C365" s="411"/>
    </row>
    <row r="366" spans="3:3">
      <c r="C366" s="411"/>
    </row>
    <row r="367" spans="3:3">
      <c r="C367" s="411"/>
    </row>
    <row r="368" spans="3:3">
      <c r="C368" s="411"/>
    </row>
    <row r="369" spans="3:3">
      <c r="C369" s="411"/>
    </row>
    <row r="370" spans="3:3">
      <c r="C370" s="411"/>
    </row>
    <row r="371" spans="3:3">
      <c r="C371" s="411"/>
    </row>
    <row r="372" spans="3:3">
      <c r="C372" s="411"/>
    </row>
    <row r="373" spans="3:3">
      <c r="C373" s="411"/>
    </row>
    <row r="374" spans="3:3">
      <c r="C374" s="411"/>
    </row>
    <row r="375" spans="3:3">
      <c r="C375" s="411"/>
    </row>
    <row r="376" spans="3:3">
      <c r="C376" s="411"/>
    </row>
    <row r="377" spans="3:3">
      <c r="C377" s="411"/>
    </row>
    <row r="378" spans="3:3">
      <c r="C378" s="411"/>
    </row>
    <row r="379" spans="3:3">
      <c r="C379" s="411"/>
    </row>
    <row r="380" spans="3:3">
      <c r="C380" s="411"/>
    </row>
    <row r="381" spans="3:3">
      <c r="C381" s="411"/>
    </row>
    <row r="382" spans="3:3">
      <c r="C382" s="411"/>
    </row>
    <row r="383" spans="3:3">
      <c r="C383" s="411"/>
    </row>
    <row r="384" spans="3:3">
      <c r="C384" s="411"/>
    </row>
    <row r="385" spans="3:3">
      <c r="C385" s="411"/>
    </row>
    <row r="386" spans="3:3">
      <c r="C386" s="411"/>
    </row>
    <row r="387" spans="3:3">
      <c r="C387" s="411"/>
    </row>
    <row r="388" spans="3:3">
      <c r="C388" s="411"/>
    </row>
    <row r="389" spans="3:3">
      <c r="C389" s="411"/>
    </row>
    <row r="390" spans="3:3">
      <c r="C390" s="411"/>
    </row>
    <row r="391" spans="3:3">
      <c r="C391" s="411"/>
    </row>
    <row r="392" spans="3:3">
      <c r="C392" s="411"/>
    </row>
    <row r="393" spans="3:3">
      <c r="C393" s="411"/>
    </row>
    <row r="394" spans="3:3">
      <c r="C394" s="411"/>
    </row>
    <row r="395" spans="3:3">
      <c r="C395" s="411"/>
    </row>
    <row r="396" spans="3:3">
      <c r="C396" s="411"/>
    </row>
    <row r="397" spans="3:3">
      <c r="C397" s="411"/>
    </row>
    <row r="398" spans="3:3">
      <c r="C398" s="411"/>
    </row>
    <row r="399" spans="3:3">
      <c r="C399" s="411"/>
    </row>
    <row r="400" spans="3:3">
      <c r="C400" s="411"/>
    </row>
    <row r="401" spans="3:3">
      <c r="C401" s="411"/>
    </row>
    <row r="402" spans="3:3">
      <c r="C402" s="411"/>
    </row>
    <row r="403" spans="3:3">
      <c r="C403" s="411"/>
    </row>
    <row r="404" spans="3:3">
      <c r="C404" s="411"/>
    </row>
  </sheetData>
  <sheetProtection algorithmName="SHA-512" hashValue="1gMEJM+Oo7j1S3Ln/MEqV5xazzsdHkZODfZgGvmRvV9GMjY+oUHAXzwVw5chz0AZv35e8m79HQEjzgBkqLr1tw==" saltValue="owLJMhbxvs1Lu4C0y5g/Ow==" spinCount="100000" sheet="1" objects="1" scenarios="1" selectLockedCells="1"/>
  <mergeCells count="31">
    <mergeCell ref="B2:B7"/>
    <mergeCell ref="B139:B144"/>
    <mergeCell ref="B145:B150"/>
    <mergeCell ref="B74:B79"/>
    <mergeCell ref="B80:B85"/>
    <mergeCell ref="B86:B91"/>
    <mergeCell ref="B92:B96"/>
    <mergeCell ref="B97:B102"/>
    <mergeCell ref="B109:B114"/>
    <mergeCell ref="B103:B108"/>
    <mergeCell ref="B1:C1"/>
    <mergeCell ref="B115:B120"/>
    <mergeCell ref="B121:B126"/>
    <mergeCell ref="B127:B132"/>
    <mergeCell ref="B133:B138"/>
    <mergeCell ref="B38:B43"/>
    <mergeCell ref="B44:B49"/>
    <mergeCell ref="B50:B55"/>
    <mergeCell ref="B56:B61"/>
    <mergeCell ref="B62:B67"/>
    <mergeCell ref="B68:B73"/>
    <mergeCell ref="B8:B13"/>
    <mergeCell ref="B14:B19"/>
    <mergeCell ref="B20:B25"/>
    <mergeCell ref="B26:B31"/>
    <mergeCell ref="B32:B37"/>
    <mergeCell ref="B151:B156"/>
    <mergeCell ref="B157:B162"/>
    <mergeCell ref="B163:B168"/>
    <mergeCell ref="B169:B174"/>
    <mergeCell ref="B175:B180"/>
  </mergeCells>
  <pageMargins left="0.23622047244094499" right="0.23622047244094499" top="0.47244094488188998" bottom="0.74803149606299202" header="0.31496062992126" footer="0.31496062992126"/>
  <pageSetup paperSize="9" scale="74"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92D050"/>
    <pageSetUpPr fitToPage="1"/>
  </sheetPr>
  <dimension ref="B1:AD152"/>
  <sheetViews>
    <sheetView showGridLines="0" topLeftCell="B1" zoomScale="110" zoomScaleNormal="110" workbookViewId="0">
      <selection activeCell="O28" sqref="O28"/>
    </sheetView>
  </sheetViews>
  <sheetFormatPr baseColWidth="10" defaultColWidth="10.83203125" defaultRowHeight="16"/>
  <cols>
    <col min="1" max="1" width="1.83203125" customWidth="1"/>
    <col min="2" max="2" width="78.33203125" customWidth="1"/>
    <col min="3" max="3" width="76" style="420" customWidth="1"/>
    <col min="4" max="12" width="6.1640625" style="190" customWidth="1"/>
    <col min="13" max="13" width="34" style="190" customWidth="1"/>
    <col min="14" max="14" width="13.6640625" style="421" customWidth="1"/>
    <col min="15" max="15" width="29.6640625" style="422" customWidth="1"/>
    <col min="16" max="16" width="34.5" style="422" customWidth="1"/>
    <col min="17" max="17" width="29.1640625" style="422" customWidth="1"/>
    <col min="18" max="18" width="11.1640625" style="423" customWidth="1"/>
  </cols>
  <sheetData>
    <row r="1" spans="2:26" ht="22" customHeight="1">
      <c r="B1" s="419" t="s">
        <v>123</v>
      </c>
      <c r="R1"/>
    </row>
    <row r="2" spans="2:26" ht="4" customHeight="1">
      <c r="S2" s="424"/>
      <c r="T2" s="424"/>
      <c r="U2" s="424"/>
      <c r="V2" s="424"/>
      <c r="W2" s="424"/>
      <c r="X2" s="424"/>
      <c r="Y2" s="424"/>
      <c r="Z2" s="424"/>
    </row>
    <row r="3" spans="2:26" ht="8" customHeight="1" thickBot="1">
      <c r="S3" s="424"/>
      <c r="T3" s="424"/>
      <c r="U3" s="424"/>
      <c r="V3" s="424"/>
      <c r="W3" s="424"/>
      <c r="X3" s="424"/>
      <c r="Y3" s="424"/>
      <c r="Z3" s="424"/>
    </row>
    <row r="4" spans="2:26" ht="18" customHeight="1">
      <c r="B4" s="813" t="s">
        <v>122</v>
      </c>
      <c r="C4" s="816" t="s">
        <v>241</v>
      </c>
      <c r="D4" s="425" t="s">
        <v>121</v>
      </c>
      <c r="E4" s="426"/>
      <c r="F4" s="426"/>
      <c r="G4" s="426"/>
      <c r="H4" s="426"/>
      <c r="I4" s="426"/>
      <c r="J4" s="426"/>
      <c r="K4" s="426"/>
      <c r="L4" s="426"/>
      <c r="M4" s="427"/>
      <c r="N4" s="428"/>
      <c r="O4" s="815" t="s">
        <v>126</v>
      </c>
      <c r="P4" s="815" t="s">
        <v>178</v>
      </c>
      <c r="Q4" s="815" t="s">
        <v>177</v>
      </c>
      <c r="R4" s="423" t="s">
        <v>169</v>
      </c>
      <c r="S4" s="424" t="s">
        <v>170</v>
      </c>
      <c r="T4" s="424"/>
      <c r="U4" s="424"/>
      <c r="V4" s="424"/>
      <c r="W4" s="424"/>
      <c r="X4" s="424"/>
      <c r="Y4" s="424"/>
      <c r="Z4" s="424"/>
    </row>
    <row r="5" spans="2:26" ht="18" customHeight="1" thickBot="1">
      <c r="B5" s="814"/>
      <c r="C5" s="817"/>
      <c r="D5" s="429"/>
      <c r="E5" s="430"/>
      <c r="F5" s="430"/>
      <c r="G5" s="430"/>
      <c r="H5" s="430"/>
      <c r="I5" s="430"/>
      <c r="J5" s="430"/>
      <c r="K5" s="430"/>
      <c r="L5" s="430"/>
      <c r="M5" s="431"/>
      <c r="N5" s="428"/>
      <c r="O5" s="815"/>
      <c r="P5" s="815"/>
      <c r="Q5" s="815"/>
      <c r="S5" s="424"/>
      <c r="T5" s="424"/>
      <c r="U5" s="424"/>
      <c r="V5" s="424"/>
      <c r="W5" s="424"/>
      <c r="X5" s="424"/>
      <c r="Y5" s="424"/>
      <c r="Z5" s="424"/>
    </row>
    <row r="6" spans="2:26" ht="18" customHeight="1" thickBot="1">
      <c r="B6" s="432" t="s">
        <v>471</v>
      </c>
      <c r="C6" s="433" t="s">
        <v>231</v>
      </c>
      <c r="D6" s="434" t="s">
        <v>269</v>
      </c>
      <c r="E6" s="435"/>
      <c r="F6" s="435"/>
      <c r="G6" s="435"/>
      <c r="H6" s="435"/>
      <c r="I6" s="435"/>
      <c r="J6" s="435"/>
      <c r="K6" s="435"/>
      <c r="L6" s="435"/>
      <c r="M6" s="436"/>
      <c r="N6" s="428"/>
      <c r="O6" s="437"/>
      <c r="P6" s="437"/>
      <c r="Q6" s="437">
        <f>+'1-TAB-SYNT-NOTES'!AE30</f>
        <v>0</v>
      </c>
      <c r="S6" s="424"/>
      <c r="T6" s="424"/>
      <c r="U6" s="424"/>
      <c r="V6" s="424"/>
      <c r="W6" s="424"/>
      <c r="X6" s="424"/>
      <c r="Y6" s="424"/>
      <c r="Z6" s="424"/>
    </row>
    <row r="7" spans="2:26" ht="18" customHeight="1" thickBot="1">
      <c r="B7" s="432" t="s">
        <v>472</v>
      </c>
      <c r="C7" s="438" t="s">
        <v>184</v>
      </c>
      <c r="D7" s="434" t="s">
        <v>270</v>
      </c>
      <c r="E7" s="435"/>
      <c r="F7" s="435"/>
      <c r="G7" s="435"/>
      <c r="H7" s="435"/>
      <c r="I7" s="435"/>
      <c r="J7" s="435"/>
      <c r="K7" s="435"/>
      <c r="L7" s="435"/>
      <c r="M7" s="436"/>
      <c r="N7" s="428"/>
      <c r="O7" s="437"/>
      <c r="P7" s="437"/>
      <c r="Q7" s="437">
        <f>+'1-TAB-SYNT-NOTES'!AE31</f>
        <v>0</v>
      </c>
      <c r="S7" s="424"/>
      <c r="T7" s="424"/>
      <c r="U7" s="424"/>
      <c r="V7" s="424"/>
      <c r="W7" s="424"/>
      <c r="X7" s="424"/>
      <c r="Y7" s="424"/>
      <c r="Z7" s="424"/>
    </row>
    <row r="8" spans="2:26" ht="18" customHeight="1" thickBot="1">
      <c r="B8" s="432" t="s">
        <v>473</v>
      </c>
      <c r="C8" s="438" t="s">
        <v>185</v>
      </c>
      <c r="D8" s="434" t="s">
        <v>271</v>
      </c>
      <c r="E8" s="435"/>
      <c r="F8" s="435"/>
      <c r="G8" s="435"/>
      <c r="H8" s="435"/>
      <c r="I8" s="435"/>
      <c r="J8" s="435"/>
      <c r="K8" s="435"/>
      <c r="L8" s="435"/>
      <c r="M8" s="436"/>
      <c r="N8" s="428"/>
      <c r="O8" s="437"/>
      <c r="P8" s="437"/>
      <c r="Q8" s="437">
        <f>+'1-TAB-SYNT-NOTES'!AE32</f>
        <v>0</v>
      </c>
      <c r="S8" s="424"/>
      <c r="T8" s="424"/>
      <c r="U8" s="424"/>
      <c r="V8" s="424"/>
      <c r="W8" s="424"/>
      <c r="X8" s="424"/>
      <c r="Y8" s="424"/>
      <c r="Z8" s="424"/>
    </row>
    <row r="9" spans="2:26" ht="18" customHeight="1" thickBot="1">
      <c r="B9" s="432" t="s">
        <v>474</v>
      </c>
      <c r="C9" s="433" t="s">
        <v>186</v>
      </c>
      <c r="D9" s="434" t="s">
        <v>429</v>
      </c>
      <c r="E9" s="435"/>
      <c r="F9" s="435"/>
      <c r="G9" s="435"/>
      <c r="H9" s="435"/>
      <c r="I9" s="435"/>
      <c r="J9" s="435"/>
      <c r="K9" s="435"/>
      <c r="L9" s="435"/>
      <c r="M9" s="436"/>
      <c r="N9" s="428"/>
      <c r="O9" s="437"/>
      <c r="P9" s="437"/>
      <c r="Q9" s="437">
        <f>+'1-TAB-SYNT-NOTES'!AE33</f>
        <v>0</v>
      </c>
      <c r="S9" s="424"/>
      <c r="T9" s="424"/>
      <c r="U9" s="424"/>
      <c r="V9" s="424"/>
      <c r="W9" s="424"/>
      <c r="X9" s="424"/>
      <c r="Y9" s="424"/>
      <c r="Z9" s="424"/>
    </row>
    <row r="10" spans="2:26" ht="18" customHeight="1" thickBot="1">
      <c r="B10" s="432" t="s">
        <v>475</v>
      </c>
      <c r="C10" s="438" t="s">
        <v>188</v>
      </c>
      <c r="D10" s="434" t="s">
        <v>272</v>
      </c>
      <c r="E10" s="435"/>
      <c r="F10" s="435"/>
      <c r="G10" s="435"/>
      <c r="H10" s="435"/>
      <c r="I10" s="435"/>
      <c r="J10" s="435"/>
      <c r="K10" s="435"/>
      <c r="L10" s="435"/>
      <c r="M10" s="436"/>
      <c r="N10" s="428"/>
      <c r="O10" s="437"/>
      <c r="P10" s="437"/>
      <c r="Q10" s="437">
        <f>+'1-TAB-SYNT-NOTES'!AE34</f>
        <v>0</v>
      </c>
      <c r="S10" s="424"/>
      <c r="T10" s="424"/>
      <c r="U10" s="424"/>
      <c r="V10" s="424"/>
      <c r="W10" s="424"/>
      <c r="X10" s="424"/>
      <c r="Y10" s="424"/>
      <c r="Z10" s="424"/>
    </row>
    <row r="11" spans="2:26" ht="18" customHeight="1" thickBot="1">
      <c r="B11" s="432" t="s">
        <v>476</v>
      </c>
      <c r="C11" s="438" t="s">
        <v>189</v>
      </c>
      <c r="D11" s="434" t="s">
        <v>273</v>
      </c>
      <c r="E11" s="435"/>
      <c r="F11" s="435"/>
      <c r="G11" s="435"/>
      <c r="H11" s="435"/>
      <c r="I11" s="435"/>
      <c r="J11" s="435"/>
      <c r="K11" s="435"/>
      <c r="L11" s="435"/>
      <c r="M11" s="436"/>
      <c r="N11" s="428"/>
      <c r="O11" s="437"/>
      <c r="P11" s="437"/>
      <c r="Q11" s="437">
        <f>+'1-TAB-SYNT-NOTES'!AE35</f>
        <v>0</v>
      </c>
      <c r="S11" s="424"/>
      <c r="T11" s="424"/>
      <c r="U11" s="424"/>
      <c r="V11" s="424"/>
      <c r="W11" s="424"/>
      <c r="X11" s="424"/>
      <c r="Y11" s="424"/>
      <c r="Z11" s="424"/>
    </row>
    <row r="12" spans="2:26" ht="18" customHeight="1" thickBot="1">
      <c r="B12" s="432" t="s">
        <v>477</v>
      </c>
      <c r="C12" s="433" t="s">
        <v>190</v>
      </c>
      <c r="D12" s="434" t="s">
        <v>452</v>
      </c>
      <c r="E12" s="435"/>
      <c r="F12" s="435"/>
      <c r="G12" s="435"/>
      <c r="H12" s="435"/>
      <c r="I12" s="435"/>
      <c r="J12" s="435"/>
      <c r="K12" s="435"/>
      <c r="L12" s="435"/>
      <c r="M12" s="436"/>
      <c r="N12" s="439" t="s">
        <v>127</v>
      </c>
      <c r="O12" s="440" t="str">
        <f>+'Candidat 1'!D7</f>
        <v>inscrire lieux PFMP 1</v>
      </c>
      <c r="P12" s="441" t="str">
        <f>+'Candidat 1'!U8</f>
        <v>Nom TUTEUR</v>
      </c>
      <c r="Q12" s="441" t="str">
        <f>+'Candidat 1'!U7</f>
        <v>NOM prof</v>
      </c>
      <c r="R12" s="442">
        <f>+'Candidat 1'!$J$6</f>
        <v>0</v>
      </c>
      <c r="S12" s="442">
        <f>+'Candidat 1'!$V$6</f>
        <v>0</v>
      </c>
      <c r="T12" s="424"/>
      <c r="U12" s="424"/>
      <c r="V12" s="424"/>
      <c r="W12" s="424"/>
      <c r="X12" s="424"/>
      <c r="Y12" s="424"/>
      <c r="Z12" s="424"/>
    </row>
    <row r="13" spans="2:26" ht="18" customHeight="1" thickBot="1">
      <c r="B13" s="432" t="s">
        <v>478</v>
      </c>
      <c r="C13" s="438" t="s">
        <v>247</v>
      </c>
      <c r="D13" s="434" t="s">
        <v>274</v>
      </c>
      <c r="E13" s="435"/>
      <c r="F13" s="435"/>
      <c r="G13" s="435"/>
      <c r="H13" s="435"/>
      <c r="I13" s="435"/>
      <c r="J13" s="435"/>
      <c r="K13" s="435"/>
      <c r="L13" s="435"/>
      <c r="M13" s="436"/>
      <c r="N13" s="443" t="s">
        <v>129</v>
      </c>
      <c r="O13" s="444" t="str">
        <f>+'Candidat 1'!D11</f>
        <v>inscrire lieux PFMP 2</v>
      </c>
      <c r="P13" s="445" t="str">
        <f>+'Candidat 1'!U12</f>
        <v>Nom tuteur</v>
      </c>
      <c r="Q13" s="445" t="str">
        <f>+'Candidat 1'!U11</f>
        <v>NOM prof</v>
      </c>
      <c r="R13" s="446">
        <f>+'Candidat 1'!$J$10</f>
        <v>0</v>
      </c>
      <c r="S13" s="446">
        <f>+'Candidat 1'!$V$10</f>
        <v>0</v>
      </c>
      <c r="T13" s="424"/>
      <c r="U13" s="424"/>
      <c r="V13" s="424"/>
      <c r="W13" s="424"/>
      <c r="X13" s="424"/>
      <c r="Y13" s="424"/>
      <c r="Z13" s="424"/>
    </row>
    <row r="14" spans="2:26" ht="18" customHeight="1" thickBot="1">
      <c r="B14" s="432" t="s">
        <v>479</v>
      </c>
      <c r="C14" s="438" t="s">
        <v>191</v>
      </c>
      <c r="D14" s="434" t="s">
        <v>339</v>
      </c>
      <c r="E14" s="435"/>
      <c r="F14" s="435"/>
      <c r="G14" s="435"/>
      <c r="H14" s="435"/>
      <c r="I14" s="435"/>
      <c r="J14" s="435"/>
      <c r="K14" s="435"/>
      <c r="L14" s="435"/>
      <c r="M14" s="436"/>
      <c r="N14" s="447" t="s">
        <v>128</v>
      </c>
      <c r="O14" s="448" t="str">
        <f>+'Candidat 1'!D15</f>
        <v>inscrire lieux PFMP 3</v>
      </c>
      <c r="P14" s="449" t="str">
        <f>+'Candidat 1'!U16</f>
        <v>Nom tuteur</v>
      </c>
      <c r="Q14" s="449" t="str">
        <f>+'Candidat 1'!U15</f>
        <v>NOM prof</v>
      </c>
      <c r="R14" s="450">
        <f>+'Candidat 1'!$J$14</f>
        <v>0</v>
      </c>
      <c r="S14" s="450">
        <f>+'Candidat 1'!$V$14</f>
        <v>0</v>
      </c>
      <c r="T14" s="424"/>
      <c r="U14" s="424"/>
      <c r="V14" s="424"/>
      <c r="W14" s="424"/>
      <c r="X14" s="424"/>
      <c r="Y14" s="424"/>
      <c r="Z14" s="424"/>
    </row>
    <row r="15" spans="2:26" ht="18" customHeight="1" thickBot="1">
      <c r="B15" s="432" t="s">
        <v>480</v>
      </c>
      <c r="C15" s="433" t="s">
        <v>193</v>
      </c>
      <c r="D15" s="434" t="s">
        <v>275</v>
      </c>
      <c r="E15" s="435"/>
      <c r="F15" s="435"/>
      <c r="G15" s="435"/>
      <c r="H15" s="435"/>
      <c r="I15" s="435"/>
      <c r="J15" s="435"/>
      <c r="K15" s="435"/>
      <c r="L15" s="435"/>
      <c r="M15" s="436"/>
      <c r="N15" s="439" t="s">
        <v>130</v>
      </c>
      <c r="O15" s="440" t="str">
        <f>+'Candidat 2'!D7</f>
        <v>inscrire lieux PFMP 1</v>
      </c>
      <c r="P15" s="441" t="str">
        <f>+'Candidat 2'!U8</f>
        <v>Nom TUTEUR</v>
      </c>
      <c r="Q15" s="441" t="str">
        <f>+'Candidat 2'!U7</f>
        <v>NOM prof</v>
      </c>
      <c r="R15" s="442">
        <f>+'Candidat 2'!$J$6</f>
        <v>0</v>
      </c>
      <c r="S15" s="442">
        <f>+'Candidat 2'!$V$6</f>
        <v>0</v>
      </c>
      <c r="T15" s="424"/>
      <c r="U15" s="424"/>
      <c r="V15" s="424"/>
      <c r="W15" s="424"/>
      <c r="X15" s="424"/>
      <c r="Y15" s="424"/>
      <c r="Z15" s="424"/>
    </row>
    <row r="16" spans="2:26" ht="18" customHeight="1" thickBot="1">
      <c r="B16" s="432" t="s">
        <v>481</v>
      </c>
      <c r="C16" s="438" t="s">
        <v>195</v>
      </c>
      <c r="D16" s="434" t="s">
        <v>276</v>
      </c>
      <c r="E16" s="435"/>
      <c r="F16" s="435"/>
      <c r="G16" s="435"/>
      <c r="H16" s="435"/>
      <c r="I16" s="435"/>
      <c r="J16" s="435"/>
      <c r="K16" s="435"/>
      <c r="L16" s="435"/>
      <c r="M16" s="436"/>
      <c r="N16" s="443" t="s">
        <v>131</v>
      </c>
      <c r="O16" s="444" t="str">
        <f>+'Candidat 2'!D11</f>
        <v>inscrire lieux PFMP 2</v>
      </c>
      <c r="P16" s="445" t="str">
        <f>+'Candidat 2'!U12</f>
        <v>Nom tuteur</v>
      </c>
      <c r="Q16" s="445" t="str">
        <f>+'Candidat 2'!U11</f>
        <v>NOM prof</v>
      </c>
      <c r="R16" s="446">
        <f>+'Candidat 2'!$J$10</f>
        <v>0</v>
      </c>
      <c r="S16" s="446">
        <f>+'Candidat 2'!$V$10</f>
        <v>0</v>
      </c>
      <c r="T16" s="424"/>
      <c r="U16" s="424"/>
      <c r="V16" s="424"/>
      <c r="W16" s="424"/>
      <c r="X16" s="424"/>
      <c r="Y16" s="424"/>
      <c r="Z16" s="424"/>
    </row>
    <row r="17" spans="2:26" ht="18" customHeight="1" thickBot="1">
      <c r="B17" s="432" t="s">
        <v>485</v>
      </c>
      <c r="C17" s="438" t="s">
        <v>196</v>
      </c>
      <c r="D17" s="434" t="s">
        <v>277</v>
      </c>
      <c r="E17" s="435"/>
      <c r="F17" s="435"/>
      <c r="G17" s="435"/>
      <c r="H17" s="435"/>
      <c r="I17" s="435"/>
      <c r="J17" s="435"/>
      <c r="K17" s="435"/>
      <c r="L17" s="435"/>
      <c r="M17" s="436"/>
      <c r="N17" s="447" t="s">
        <v>132</v>
      </c>
      <c r="O17" s="448" t="str">
        <f>+'Candidat 2'!D15</f>
        <v>inscrire lieux PFMP 3</v>
      </c>
      <c r="P17" s="449" t="str">
        <f>+'Candidat 2'!U16</f>
        <v>Nom tuteur</v>
      </c>
      <c r="Q17" s="449" t="str">
        <f>+'Candidat 2'!U15</f>
        <v>NOM prof</v>
      </c>
      <c r="R17" s="450">
        <f>+'Candidat 2'!$J$14</f>
        <v>0</v>
      </c>
      <c r="S17" s="450">
        <f>+'Candidat 2'!$V$14</f>
        <v>0</v>
      </c>
      <c r="T17" s="424"/>
      <c r="U17" s="424"/>
      <c r="V17" s="424"/>
      <c r="W17" s="424"/>
      <c r="X17" s="424"/>
      <c r="Y17" s="424"/>
      <c r="Z17" s="424"/>
    </row>
    <row r="18" spans="2:26" ht="27" customHeight="1" thickBot="1">
      <c r="B18" s="432" t="s">
        <v>495</v>
      </c>
      <c r="C18" s="438" t="s">
        <v>197</v>
      </c>
      <c r="D18" s="434" t="s">
        <v>453</v>
      </c>
      <c r="E18" s="435"/>
      <c r="F18" s="435"/>
      <c r="G18" s="435"/>
      <c r="H18" s="435"/>
      <c r="I18" s="435"/>
      <c r="J18" s="435"/>
      <c r="K18" s="435"/>
      <c r="L18" s="435"/>
      <c r="M18" s="436"/>
      <c r="N18" s="439" t="s">
        <v>133</v>
      </c>
      <c r="O18" s="440" t="str">
        <f>+'Candidat 3'!D7</f>
        <v>inscrire lieux PFMP 1</v>
      </c>
      <c r="P18" s="441" t="str">
        <f>+'Candidat 3'!U8</f>
        <v>Nom TUTEUR</v>
      </c>
      <c r="Q18" s="441" t="str">
        <f>+'Candidat 3'!U7</f>
        <v>NOM prof</v>
      </c>
      <c r="R18" s="442">
        <f>+'Candidat 3'!$J$6</f>
        <v>0</v>
      </c>
      <c r="S18" s="442">
        <f>+'Candidat 3'!$V$6</f>
        <v>0</v>
      </c>
      <c r="T18" s="424"/>
      <c r="U18" s="424"/>
      <c r="V18" s="424"/>
      <c r="W18" s="424"/>
      <c r="X18" s="424"/>
      <c r="Y18" s="424"/>
      <c r="Z18" s="424"/>
    </row>
    <row r="19" spans="2:26" ht="27" customHeight="1" thickBot="1">
      <c r="B19" s="432" t="s">
        <v>499</v>
      </c>
      <c r="C19" s="433" t="s">
        <v>198</v>
      </c>
      <c r="D19" s="434" t="s">
        <v>278</v>
      </c>
      <c r="E19" s="435"/>
      <c r="F19" s="435"/>
      <c r="G19" s="435"/>
      <c r="H19" s="435"/>
      <c r="I19" s="435"/>
      <c r="J19" s="435"/>
      <c r="K19" s="435"/>
      <c r="L19" s="435"/>
      <c r="M19" s="436"/>
      <c r="N19" s="443" t="s">
        <v>134</v>
      </c>
      <c r="O19" s="444" t="str">
        <f>+'Candidat 3'!D11</f>
        <v>inscrire lieux PFMP 2</v>
      </c>
      <c r="P19" s="445" t="str">
        <f>+'Candidat 3'!U12</f>
        <v>Nom tuteur</v>
      </c>
      <c r="Q19" s="445" t="str">
        <f>+'Candidat 3'!U11</f>
        <v>NOM prof</v>
      </c>
      <c r="R19" s="446">
        <f>+'Candidat 3'!$J$10</f>
        <v>0</v>
      </c>
      <c r="S19" s="446">
        <f>+'Candidat 3'!$V$10</f>
        <v>0</v>
      </c>
      <c r="T19" s="424"/>
      <c r="U19" s="424"/>
      <c r="V19" s="424"/>
      <c r="W19" s="424"/>
      <c r="X19" s="424"/>
      <c r="Y19" s="424"/>
      <c r="Z19" s="424"/>
    </row>
    <row r="20" spans="2:26" ht="18" customHeight="1" thickBot="1">
      <c r="B20" s="432" t="s">
        <v>496</v>
      </c>
      <c r="C20" s="438" t="s">
        <v>200</v>
      </c>
      <c r="D20" s="434" t="s">
        <v>423</v>
      </c>
      <c r="E20" s="435"/>
      <c r="F20" s="435"/>
      <c r="G20" s="435"/>
      <c r="H20" s="435"/>
      <c r="I20" s="435"/>
      <c r="J20" s="435"/>
      <c r="K20" s="435"/>
      <c r="L20" s="435"/>
      <c r="M20" s="436"/>
      <c r="N20" s="447" t="s">
        <v>135</v>
      </c>
      <c r="O20" s="448" t="str">
        <f>+'Candidat 3'!D15</f>
        <v>inscrire lieux PFMP 3</v>
      </c>
      <c r="P20" s="449" t="str">
        <f>+'Candidat 3'!U16</f>
        <v>Nom tuteur</v>
      </c>
      <c r="Q20" s="449" t="str">
        <f>+'Candidat 3'!U15</f>
        <v>NOM prof</v>
      </c>
      <c r="R20" s="450">
        <f>+'Candidat 3'!$J$14</f>
        <v>0</v>
      </c>
      <c r="S20" s="450">
        <f>+'Candidat 3'!$V$14</f>
        <v>0</v>
      </c>
      <c r="T20" s="424"/>
      <c r="U20" s="424"/>
      <c r="V20" s="424"/>
      <c r="W20" s="424"/>
      <c r="X20" s="424"/>
      <c r="Y20" s="424"/>
      <c r="Z20" s="424"/>
    </row>
    <row r="21" spans="2:26" ht="18" customHeight="1" thickBot="1">
      <c r="B21" s="432" t="s">
        <v>486</v>
      </c>
      <c r="C21" s="438" t="s">
        <v>201</v>
      </c>
      <c r="D21" s="434" t="s">
        <v>279</v>
      </c>
      <c r="E21" s="435"/>
      <c r="F21" s="435"/>
      <c r="G21" s="435"/>
      <c r="H21" s="435"/>
      <c r="I21" s="435"/>
      <c r="J21" s="435"/>
      <c r="K21" s="435"/>
      <c r="L21" s="435"/>
      <c r="M21" s="436"/>
      <c r="N21" s="439" t="s">
        <v>136</v>
      </c>
      <c r="O21" s="440" t="str">
        <f>+'Candidat 4'!D7</f>
        <v>inscrire lieux PFMP 1</v>
      </c>
      <c r="P21" s="441" t="str">
        <f>+'Candidat 4'!U8</f>
        <v>Nom TUTEUR</v>
      </c>
      <c r="Q21" s="441" t="str">
        <f>+'Candidat 4'!U7</f>
        <v>NOM prof</v>
      </c>
      <c r="R21" s="442">
        <f>+'Candidat 4'!$J$6</f>
        <v>0</v>
      </c>
      <c r="S21" s="442">
        <f>+'Candidat 4'!$V$6</f>
        <v>0</v>
      </c>
      <c r="T21" s="424"/>
      <c r="U21" s="424"/>
      <c r="V21" s="424"/>
      <c r="W21" s="424"/>
      <c r="X21" s="424"/>
      <c r="Y21" s="424"/>
      <c r="Z21" s="424"/>
    </row>
    <row r="22" spans="2:26" ht="18" customHeight="1" thickBot="1">
      <c r="B22" s="432" t="s">
        <v>487</v>
      </c>
      <c r="C22" s="433" t="s">
        <v>199</v>
      </c>
      <c r="D22" s="434" t="s">
        <v>280</v>
      </c>
      <c r="E22" s="435"/>
      <c r="F22" s="435"/>
      <c r="G22" s="435"/>
      <c r="H22" s="435"/>
      <c r="I22" s="435"/>
      <c r="J22" s="435"/>
      <c r="K22" s="435"/>
      <c r="L22" s="435"/>
      <c r="M22" s="436"/>
      <c r="N22" s="443" t="s">
        <v>137</v>
      </c>
      <c r="O22" s="444" t="str">
        <f>+'Candidat 4'!D11</f>
        <v>inscrire lieux PFMP 2</v>
      </c>
      <c r="P22" s="445" t="str">
        <f>+'Candidat 4'!U12</f>
        <v>Nom tuteur</v>
      </c>
      <c r="Q22" s="445" t="str">
        <f>+'Candidat 4'!U11</f>
        <v>NOM prof</v>
      </c>
      <c r="R22" s="446">
        <f>+'Candidat 4'!$J$10</f>
        <v>0</v>
      </c>
      <c r="S22" s="446">
        <f>+'Candidat 4'!$V$10</f>
        <v>0</v>
      </c>
      <c r="T22" s="424"/>
      <c r="U22" s="424"/>
      <c r="V22" s="424"/>
      <c r="W22" s="424"/>
      <c r="X22" s="424"/>
      <c r="Y22" s="424"/>
      <c r="Z22" s="424"/>
    </row>
    <row r="23" spans="2:26" ht="18" customHeight="1" thickBot="1">
      <c r="B23" s="432" t="s">
        <v>488</v>
      </c>
      <c r="C23" s="438" t="s">
        <v>229</v>
      </c>
      <c r="D23" s="434" t="s">
        <v>281</v>
      </c>
      <c r="E23" s="435"/>
      <c r="F23" s="435"/>
      <c r="G23" s="435"/>
      <c r="H23" s="435"/>
      <c r="I23" s="435"/>
      <c r="J23" s="435"/>
      <c r="K23" s="435"/>
      <c r="L23" s="435"/>
      <c r="M23" s="436"/>
      <c r="N23" s="447" t="s">
        <v>138</v>
      </c>
      <c r="O23" s="448" t="str">
        <f>+'Candidat 4'!D15</f>
        <v>inscrire lieux PFMP 3</v>
      </c>
      <c r="P23" s="449" t="str">
        <f>+'Candidat 4'!U16</f>
        <v>Nom tuteur</v>
      </c>
      <c r="Q23" s="449" t="str">
        <f>+'Candidat 4'!U15</f>
        <v>NOM prof</v>
      </c>
      <c r="R23" s="450">
        <f>+'Candidat 4'!$J$14</f>
        <v>0</v>
      </c>
      <c r="S23" s="450">
        <f>+'Candidat 4'!$V$14</f>
        <v>0</v>
      </c>
      <c r="T23" s="424"/>
      <c r="U23" s="424"/>
      <c r="V23" s="424"/>
      <c r="W23" s="424"/>
      <c r="X23" s="424"/>
      <c r="Y23" s="424"/>
      <c r="Z23" s="424"/>
    </row>
    <row r="24" spans="2:26" ht="18" customHeight="1" thickBot="1">
      <c r="B24" s="432" t="s">
        <v>489</v>
      </c>
      <c r="C24" s="433" t="s">
        <v>202</v>
      </c>
      <c r="D24" s="434" t="s">
        <v>424</v>
      </c>
      <c r="E24" s="435"/>
      <c r="F24" s="435"/>
      <c r="G24" s="435"/>
      <c r="H24" s="435"/>
      <c r="I24" s="435"/>
      <c r="J24" s="435"/>
      <c r="K24" s="435"/>
      <c r="L24" s="435"/>
      <c r="M24" s="436"/>
      <c r="N24" s="439" t="s">
        <v>139</v>
      </c>
      <c r="O24" s="440" t="str">
        <f>+'Candidat 5'!D7</f>
        <v>inscrire lieux PFMP 1</v>
      </c>
      <c r="P24" s="441" t="str">
        <f>+'Candidat 5'!U8</f>
        <v>Nom TUTEUR</v>
      </c>
      <c r="Q24" s="441" t="str">
        <f>+'Candidat 5'!U7</f>
        <v>NOM prof</v>
      </c>
      <c r="R24" s="442">
        <f>+'Candidat 5'!$J$6</f>
        <v>0</v>
      </c>
      <c r="S24" s="442">
        <f>+'Candidat 5'!$V$6</f>
        <v>0</v>
      </c>
      <c r="T24" s="424"/>
      <c r="U24" s="424"/>
      <c r="V24" s="424"/>
      <c r="W24" s="424"/>
      <c r="X24" s="424"/>
      <c r="Y24" s="424"/>
      <c r="Z24" s="424"/>
    </row>
    <row r="25" spans="2:26" ht="18" customHeight="1" thickBot="1">
      <c r="B25" s="432" t="s">
        <v>490</v>
      </c>
      <c r="C25" s="438" t="s">
        <v>248</v>
      </c>
      <c r="D25" s="434" t="s">
        <v>282</v>
      </c>
      <c r="E25" s="435"/>
      <c r="F25" s="435"/>
      <c r="G25" s="435"/>
      <c r="H25" s="435"/>
      <c r="I25" s="435"/>
      <c r="J25" s="435"/>
      <c r="K25" s="435"/>
      <c r="L25" s="435"/>
      <c r="M25" s="436"/>
      <c r="N25" s="443" t="s">
        <v>140</v>
      </c>
      <c r="O25" s="444" t="str">
        <f>+'Candidat 5'!D11</f>
        <v>inscrire lieux PFMP 2</v>
      </c>
      <c r="P25" s="445" t="str">
        <f>+'Candidat 5'!U12</f>
        <v>Nom tuteur</v>
      </c>
      <c r="Q25" s="445" t="str">
        <f>+'Candidat 5'!U11</f>
        <v>NOM prof</v>
      </c>
      <c r="R25" s="446">
        <f>+'Candidat 5'!$J$10</f>
        <v>0</v>
      </c>
      <c r="S25" s="446">
        <f>+'Candidat 5'!$V$10</f>
        <v>0</v>
      </c>
      <c r="T25" s="424"/>
      <c r="U25" s="424"/>
      <c r="V25" s="424"/>
      <c r="W25" s="424"/>
      <c r="X25" s="424"/>
      <c r="Y25" s="424"/>
      <c r="Z25" s="424"/>
    </row>
    <row r="26" spans="2:26" ht="18" customHeight="1" thickBot="1">
      <c r="B26" s="432" t="s">
        <v>491</v>
      </c>
      <c r="C26" s="438" t="s">
        <v>203</v>
      </c>
      <c r="D26" s="434" t="s">
        <v>283</v>
      </c>
      <c r="E26" s="435"/>
      <c r="F26" s="435"/>
      <c r="G26" s="435"/>
      <c r="H26" s="435"/>
      <c r="I26" s="435"/>
      <c r="J26" s="435"/>
      <c r="K26" s="435"/>
      <c r="L26" s="435"/>
      <c r="M26" s="436"/>
      <c r="N26" s="447" t="s">
        <v>141</v>
      </c>
      <c r="O26" s="448" t="str">
        <f>+'Candidat 5'!D15</f>
        <v>inscrire lieux PFMP 3</v>
      </c>
      <c r="P26" s="449" t="str">
        <f>+'Candidat 5'!U16</f>
        <v>Nom tuteur</v>
      </c>
      <c r="Q26" s="449" t="str">
        <f>+'Candidat 5'!U15</f>
        <v>NOM prof</v>
      </c>
      <c r="R26" s="450">
        <f>+'Candidat 5'!$J$14</f>
        <v>0</v>
      </c>
      <c r="S26" s="450">
        <f>+'Candidat 5'!$V$14</f>
        <v>0</v>
      </c>
      <c r="T26" s="424"/>
      <c r="U26" s="424"/>
      <c r="V26" s="424"/>
      <c r="W26" s="424"/>
      <c r="X26" s="424"/>
      <c r="Y26" s="424"/>
      <c r="Z26" s="424"/>
    </row>
    <row r="27" spans="2:26" ht="18" customHeight="1" thickBot="1">
      <c r="B27" s="432" t="s">
        <v>492</v>
      </c>
      <c r="C27" s="433" t="s">
        <v>204</v>
      </c>
      <c r="D27" s="434" t="s">
        <v>284</v>
      </c>
      <c r="E27" s="435"/>
      <c r="F27" s="435"/>
      <c r="G27" s="435"/>
      <c r="H27" s="435"/>
      <c r="I27" s="435"/>
      <c r="J27" s="435"/>
      <c r="K27" s="435"/>
      <c r="L27" s="435"/>
      <c r="M27" s="436"/>
      <c r="N27" s="439" t="s">
        <v>142</v>
      </c>
      <c r="O27" s="440" t="str">
        <f>+'Candidat 6'!D7</f>
        <v>inscrire lieux PFMP 1</v>
      </c>
      <c r="P27" s="441" t="str">
        <f>+'Candidat 6'!U8</f>
        <v>Nom TUTEUR</v>
      </c>
      <c r="Q27" s="441" t="str">
        <f>+'Candidat 6'!U7</f>
        <v>NOM prof</v>
      </c>
      <c r="R27" s="442">
        <f>+'Candidat 6'!$J$6</f>
        <v>0</v>
      </c>
      <c r="S27" s="442">
        <f>+'Candidat 6'!$V$6</f>
        <v>0</v>
      </c>
      <c r="T27" s="424"/>
      <c r="U27" s="424"/>
      <c r="V27" s="424"/>
      <c r="W27" s="424"/>
      <c r="X27" s="424"/>
      <c r="Y27" s="424"/>
      <c r="Z27" s="424"/>
    </row>
    <row r="28" spans="2:26" ht="18" customHeight="1" thickBot="1">
      <c r="B28" s="432" t="s">
        <v>497</v>
      </c>
      <c r="C28" s="438" t="s">
        <v>205</v>
      </c>
      <c r="D28" s="434" t="s">
        <v>285</v>
      </c>
      <c r="E28" s="435"/>
      <c r="F28" s="435"/>
      <c r="G28" s="435"/>
      <c r="H28" s="435"/>
      <c r="I28" s="435"/>
      <c r="J28" s="435"/>
      <c r="K28" s="435"/>
      <c r="L28" s="435"/>
      <c r="M28" s="436"/>
      <c r="N28" s="443" t="s">
        <v>143</v>
      </c>
      <c r="O28" s="444" t="str">
        <f>+'Candidat 6'!D11</f>
        <v>inscrire lieux PFMP 2</v>
      </c>
      <c r="P28" s="445" t="str">
        <f>+'Candidat 6'!U12</f>
        <v>Nom tuteur</v>
      </c>
      <c r="Q28" s="445" t="str">
        <f>+'Candidat 6'!U11</f>
        <v>NOM prof</v>
      </c>
      <c r="R28" s="446">
        <f>+'Candidat 6'!$J$10</f>
        <v>0</v>
      </c>
      <c r="S28" s="446">
        <f>+'Candidat 6'!$V$10</f>
        <v>0</v>
      </c>
      <c r="T28" s="424"/>
      <c r="U28" s="424"/>
      <c r="V28" s="424"/>
      <c r="W28" s="424"/>
      <c r="X28" s="424"/>
      <c r="Y28" s="424"/>
      <c r="Z28" s="424"/>
    </row>
    <row r="29" spans="2:26" ht="18" customHeight="1" thickBot="1">
      <c r="B29" s="432" t="s">
        <v>493</v>
      </c>
      <c r="C29" s="438" t="s">
        <v>206</v>
      </c>
      <c r="D29" s="434" t="s">
        <v>425</v>
      </c>
      <c r="E29" s="435"/>
      <c r="F29" s="435"/>
      <c r="G29" s="435"/>
      <c r="H29" s="435"/>
      <c r="I29" s="435"/>
      <c r="J29" s="435"/>
      <c r="K29" s="435"/>
      <c r="L29" s="435"/>
      <c r="M29" s="436"/>
      <c r="N29" s="447" t="s">
        <v>144</v>
      </c>
      <c r="O29" s="448" t="str">
        <f>+'Candidat 6'!D15</f>
        <v>inscrire lieux PFMP 3</v>
      </c>
      <c r="P29" s="449" t="str">
        <f>+'Candidat 6'!U16</f>
        <v>Nom tuteur</v>
      </c>
      <c r="Q29" s="449" t="str">
        <f>+'Candidat 6'!U15</f>
        <v>NOM prof</v>
      </c>
      <c r="R29" s="450">
        <f>+'Candidat 6'!$J$14</f>
        <v>0</v>
      </c>
      <c r="S29" s="450">
        <f>+'Candidat 6'!$V$14</f>
        <v>0</v>
      </c>
      <c r="T29" s="424"/>
      <c r="U29" s="424"/>
      <c r="V29" s="424"/>
      <c r="W29" s="424"/>
      <c r="X29" s="424"/>
      <c r="Y29" s="424"/>
      <c r="Z29" s="424"/>
    </row>
    <row r="30" spans="2:26" ht="18" customHeight="1" thickBot="1">
      <c r="B30" s="432" t="s">
        <v>498</v>
      </c>
      <c r="C30" s="438" t="s">
        <v>207</v>
      </c>
      <c r="D30" s="434" t="s">
        <v>286</v>
      </c>
      <c r="E30" s="435"/>
      <c r="F30" s="435"/>
      <c r="G30" s="435"/>
      <c r="H30" s="435"/>
      <c r="I30" s="435"/>
      <c r="J30" s="435"/>
      <c r="K30" s="435"/>
      <c r="L30" s="435"/>
      <c r="M30" s="436"/>
      <c r="N30" s="439" t="s">
        <v>145</v>
      </c>
      <c r="O30" s="440" t="str">
        <f>+'Candidat 7'!D7</f>
        <v>inscrire lieux PFMP 1</v>
      </c>
      <c r="P30" s="441" t="str">
        <f>+'Candidat 7'!U8</f>
        <v>Nom TUTEUR</v>
      </c>
      <c r="Q30" s="441" t="str">
        <f>+'Candidat 7'!U7</f>
        <v>NOM prof</v>
      </c>
      <c r="R30" s="442">
        <f>+'Candidat 7'!$J$6</f>
        <v>0</v>
      </c>
      <c r="S30" s="442">
        <f>+'Candidat 7'!$V$6</f>
        <v>0</v>
      </c>
      <c r="T30" s="424"/>
      <c r="U30" s="424"/>
      <c r="V30" s="424"/>
      <c r="W30" s="424"/>
      <c r="X30" s="424"/>
      <c r="Y30" s="424"/>
      <c r="Z30" s="424"/>
    </row>
    <row r="31" spans="2:26" ht="18" customHeight="1">
      <c r="B31" s="432" t="s">
        <v>494</v>
      </c>
      <c r="C31" s="438" t="s">
        <v>208</v>
      </c>
      <c r="D31" s="434" t="s">
        <v>287</v>
      </c>
      <c r="E31" s="435"/>
      <c r="F31" s="435"/>
      <c r="G31" s="435"/>
      <c r="H31" s="435"/>
      <c r="I31" s="435"/>
      <c r="J31" s="435"/>
      <c r="K31" s="435"/>
      <c r="L31" s="435"/>
      <c r="M31" s="436"/>
      <c r="N31" s="443" t="s">
        <v>146</v>
      </c>
      <c r="O31" s="444" t="str">
        <f>+'Candidat 7'!D11</f>
        <v>inscrire lieux PFMP 2</v>
      </c>
      <c r="P31" s="445" t="str">
        <f>+'Candidat 7'!U12</f>
        <v>Nom tuteur</v>
      </c>
      <c r="Q31" s="445" t="str">
        <f>+'Candidat 7'!U11</f>
        <v>NOM prof</v>
      </c>
      <c r="R31" s="446">
        <f>+'Candidat 7'!$J$10</f>
        <v>0</v>
      </c>
      <c r="S31" s="446">
        <f>+'Candidat 7'!$V$10</f>
        <v>0</v>
      </c>
      <c r="T31" s="424"/>
      <c r="U31" s="424"/>
      <c r="V31" s="424"/>
      <c r="W31" s="424"/>
      <c r="X31" s="424"/>
      <c r="Y31" s="424"/>
      <c r="Z31" s="424"/>
    </row>
    <row r="32" spans="2:26" ht="18" customHeight="1" thickBot="1">
      <c r="B32" s="451"/>
      <c r="C32" s="433" t="s">
        <v>211</v>
      </c>
      <c r="D32" s="434" t="s">
        <v>288</v>
      </c>
      <c r="E32" s="435"/>
      <c r="F32" s="435"/>
      <c r="G32" s="435"/>
      <c r="H32" s="435"/>
      <c r="I32" s="435"/>
      <c r="J32" s="435"/>
      <c r="K32" s="435"/>
      <c r="L32" s="435"/>
      <c r="M32" s="436"/>
      <c r="N32" s="447" t="s">
        <v>244</v>
      </c>
      <c r="O32" s="448" t="str">
        <f>+'Candidat 7'!D15</f>
        <v>inscrire lieux PFMP 3</v>
      </c>
      <c r="P32" s="449" t="str">
        <f>+'Candidat 7'!U16</f>
        <v>Nom tuteur</v>
      </c>
      <c r="Q32" s="449" t="str">
        <f>+'Candidat 7'!U15</f>
        <v>NOM prof</v>
      </c>
      <c r="R32" s="450">
        <f>+'Candidat 7'!$J$14</f>
        <v>0</v>
      </c>
      <c r="S32" s="450">
        <f>+'Candidat 7'!$V$14</f>
        <v>0</v>
      </c>
      <c r="T32" s="424"/>
      <c r="U32" s="424"/>
      <c r="V32" s="424"/>
      <c r="W32" s="424"/>
      <c r="X32" s="424"/>
      <c r="Y32" s="424"/>
      <c r="Z32" s="424"/>
    </row>
    <row r="33" spans="2:26" ht="18" customHeight="1">
      <c r="B33" s="451"/>
      <c r="C33" s="438" t="s">
        <v>250</v>
      </c>
      <c r="D33" s="434" t="s">
        <v>289</v>
      </c>
      <c r="E33" s="435"/>
      <c r="F33" s="435"/>
      <c r="G33" s="435"/>
      <c r="H33" s="435"/>
      <c r="I33" s="435"/>
      <c r="J33" s="435"/>
      <c r="K33" s="435"/>
      <c r="L33" s="435"/>
      <c r="M33" s="436"/>
      <c r="N33" s="439" t="s">
        <v>147</v>
      </c>
      <c r="O33" s="440" t="str">
        <f>+'Candidat 8'!D7</f>
        <v>inscrire lieux PFMP 1</v>
      </c>
      <c r="P33" s="441" t="str">
        <f>+'Candidat 8'!U8</f>
        <v>Nom TUTEUR</v>
      </c>
      <c r="Q33" s="441" t="str">
        <f>+'Candidat 8'!U7</f>
        <v>NOM prof</v>
      </c>
      <c r="R33" s="442">
        <f>+'Candidat 8'!$J$6</f>
        <v>0</v>
      </c>
      <c r="S33" s="442">
        <f>+'Candidat 8'!$V$6</f>
        <v>0</v>
      </c>
      <c r="T33" s="424"/>
      <c r="U33" s="424"/>
      <c r="V33" s="424"/>
      <c r="W33" s="424"/>
      <c r="X33" s="424"/>
      <c r="Y33" s="424"/>
      <c r="Z33" s="424"/>
    </row>
    <row r="34" spans="2:26" ht="18" customHeight="1">
      <c r="B34" s="452" t="s">
        <v>119</v>
      </c>
      <c r="C34" s="438" t="s">
        <v>212</v>
      </c>
      <c r="D34" s="434" t="s">
        <v>290</v>
      </c>
      <c r="E34" s="435"/>
      <c r="F34" s="435"/>
      <c r="G34" s="435"/>
      <c r="H34" s="435"/>
      <c r="I34" s="435"/>
      <c r="J34" s="435"/>
      <c r="K34" s="435"/>
      <c r="L34" s="435"/>
      <c r="M34" s="436"/>
      <c r="N34" s="443" t="s">
        <v>148</v>
      </c>
      <c r="O34" s="444" t="str">
        <f>+'Candidat 8'!D11</f>
        <v>inscrire lieux PFMP 2</v>
      </c>
      <c r="P34" s="445" t="str">
        <f>+'Candidat 8'!U12</f>
        <v>Nom tuteur</v>
      </c>
      <c r="Q34" s="445" t="str">
        <f>+'Candidat 8'!U11</f>
        <v>NOM prof</v>
      </c>
      <c r="R34" s="446">
        <f>+'Candidat 8'!$J$10</f>
        <v>0</v>
      </c>
      <c r="S34" s="446">
        <f>+'Candidat 8'!$V$10</f>
        <v>0</v>
      </c>
      <c r="T34" s="424"/>
      <c r="U34" s="424"/>
      <c r="V34" s="424"/>
      <c r="W34" s="424"/>
      <c r="X34" s="424"/>
      <c r="Y34" s="424"/>
      <c r="Z34" s="424"/>
    </row>
    <row r="35" spans="2:26" ht="18" customHeight="1" thickBot="1">
      <c r="B35" s="453" t="s">
        <v>246</v>
      </c>
      <c r="C35" s="433" t="s">
        <v>213</v>
      </c>
      <c r="D35" s="434" t="s">
        <v>291</v>
      </c>
      <c r="E35" s="435"/>
      <c r="F35" s="435"/>
      <c r="G35" s="435"/>
      <c r="H35" s="435"/>
      <c r="I35" s="435"/>
      <c r="J35" s="435"/>
      <c r="K35" s="435"/>
      <c r="L35" s="435"/>
      <c r="M35" s="436"/>
      <c r="N35" s="447" t="s">
        <v>149</v>
      </c>
      <c r="O35" s="448" t="str">
        <f>+'Candidat 8'!D15</f>
        <v>inscrire lieux PFMP 3</v>
      </c>
      <c r="P35" s="449" t="str">
        <f>+'Candidat 8'!U16</f>
        <v>Nom tuteur</v>
      </c>
      <c r="Q35" s="449" t="str">
        <f>+'Candidat 8'!U15</f>
        <v>NOM prof</v>
      </c>
      <c r="R35" s="450">
        <f>+'Candidat 8'!$J$14</f>
        <v>0</v>
      </c>
      <c r="S35" s="450">
        <f>+'Candidat 8'!$V$14</f>
        <v>0</v>
      </c>
      <c r="T35" s="424"/>
      <c r="U35" s="424"/>
      <c r="V35" s="424"/>
      <c r="W35" s="424"/>
      <c r="X35" s="424"/>
      <c r="Y35" s="424"/>
      <c r="Z35" s="424"/>
    </row>
    <row r="36" spans="2:26" ht="18" customHeight="1">
      <c r="B36" s="454" t="s">
        <v>232</v>
      </c>
      <c r="C36" s="438" t="s">
        <v>215</v>
      </c>
      <c r="D36" s="434" t="s">
        <v>292</v>
      </c>
      <c r="E36" s="435"/>
      <c r="F36" s="435"/>
      <c r="G36" s="435"/>
      <c r="H36" s="435"/>
      <c r="I36" s="435"/>
      <c r="J36" s="435"/>
      <c r="K36" s="435"/>
      <c r="L36" s="435"/>
      <c r="M36" s="436"/>
      <c r="N36" s="439" t="s">
        <v>150</v>
      </c>
      <c r="O36" s="440" t="str">
        <f>+'Candidat 9'!D7</f>
        <v>inscrire lieux PFMP 1</v>
      </c>
      <c r="P36" s="441" t="str">
        <f>+'Candidat 9'!U8</f>
        <v>Nom TUTEUR</v>
      </c>
      <c r="Q36" s="441" t="str">
        <f>+'Candidat 9'!U7</f>
        <v>NOM prof</v>
      </c>
      <c r="R36" s="442">
        <f>+'Candidat 9'!$J$6</f>
        <v>0</v>
      </c>
      <c r="S36" s="442">
        <f>+'Candidat 9'!$V$6</f>
        <v>0</v>
      </c>
      <c r="T36" s="424"/>
      <c r="U36" s="424"/>
      <c r="V36" s="424"/>
      <c r="W36" s="424"/>
      <c r="X36" s="424"/>
      <c r="Y36" s="424"/>
      <c r="Z36" s="424"/>
    </row>
    <row r="37" spans="2:26" ht="18" customHeight="1">
      <c r="B37" s="455" t="s">
        <v>120</v>
      </c>
      <c r="C37" s="438" t="s">
        <v>216</v>
      </c>
      <c r="D37" s="434" t="s">
        <v>293</v>
      </c>
      <c r="E37" s="435"/>
      <c r="F37" s="435"/>
      <c r="G37" s="435"/>
      <c r="H37" s="435"/>
      <c r="I37" s="435"/>
      <c r="J37" s="435"/>
      <c r="K37" s="435"/>
      <c r="L37" s="435"/>
      <c r="M37" s="436"/>
      <c r="N37" s="443" t="s">
        <v>151</v>
      </c>
      <c r="O37" s="444" t="str">
        <f>+'Candidat 9'!D11</f>
        <v>inscrire lieux PFMP 2</v>
      </c>
      <c r="P37" s="445" t="str">
        <f>+'Candidat 9'!U12</f>
        <v>Nom tuteur</v>
      </c>
      <c r="Q37" s="445" t="str">
        <f>+'Candidat 9'!U11</f>
        <v>NOM prof</v>
      </c>
      <c r="R37" s="446">
        <f>+'Candidat 9'!$J$10</f>
        <v>0</v>
      </c>
      <c r="S37" s="446">
        <f>+'Candidat 9'!$V$10</f>
        <v>0</v>
      </c>
      <c r="T37" s="424"/>
      <c r="U37" s="424"/>
      <c r="V37" s="424"/>
      <c r="W37" s="424"/>
      <c r="X37" s="424"/>
      <c r="Y37" s="424"/>
      <c r="Z37" s="424"/>
    </row>
    <row r="38" spans="2:26" ht="18" customHeight="1" thickBot="1">
      <c r="B38" s="456" t="s">
        <v>233</v>
      </c>
      <c r="C38" s="438" t="s">
        <v>217</v>
      </c>
      <c r="D38" s="434" t="s">
        <v>294</v>
      </c>
      <c r="E38" s="435"/>
      <c r="F38" s="435"/>
      <c r="G38" s="435"/>
      <c r="H38" s="435"/>
      <c r="I38" s="435"/>
      <c r="J38" s="435"/>
      <c r="K38" s="435"/>
      <c r="L38" s="435"/>
      <c r="M38" s="436"/>
      <c r="N38" s="447" t="s">
        <v>152</v>
      </c>
      <c r="O38" s="448" t="str">
        <f>+'Candidat 9'!D15</f>
        <v>inscrire lieux PFMP 3</v>
      </c>
      <c r="P38" s="449" t="str">
        <f>+'Candidat 9'!U16</f>
        <v>Nom tuteur</v>
      </c>
      <c r="Q38" s="449" t="str">
        <f>+'Candidat 9'!U15</f>
        <v>NOM prof</v>
      </c>
      <c r="R38" s="450">
        <f>+'Candidat 9'!$J$14</f>
        <v>0</v>
      </c>
      <c r="S38" s="450">
        <f>+'Candidat 9'!$V$14</f>
        <v>0</v>
      </c>
      <c r="T38" s="424"/>
      <c r="U38" s="424"/>
      <c r="V38" s="424"/>
      <c r="W38" s="424"/>
      <c r="X38" s="424"/>
      <c r="Y38" s="424"/>
      <c r="Z38" s="424"/>
    </row>
    <row r="39" spans="2:26" ht="18" customHeight="1">
      <c r="B39" s="456" t="s">
        <v>187</v>
      </c>
      <c r="C39" s="433" t="s">
        <v>267</v>
      </c>
      <c r="D39" s="434" t="s">
        <v>295</v>
      </c>
      <c r="E39" s="435"/>
      <c r="F39" s="435"/>
      <c r="G39" s="435"/>
      <c r="H39" s="435"/>
      <c r="I39" s="435"/>
      <c r="J39" s="435"/>
      <c r="K39" s="435"/>
      <c r="L39" s="435"/>
      <c r="M39" s="436"/>
      <c r="N39" s="439" t="s">
        <v>153</v>
      </c>
      <c r="O39" s="440" t="str">
        <f>+'Candidat 10'!D7</f>
        <v>inscrire lieux PFMP 1</v>
      </c>
      <c r="P39" s="441" t="str">
        <f>+'Candidat 10'!U8</f>
        <v>Nom TUTEUR</v>
      </c>
      <c r="Q39" s="441" t="str">
        <f>+'Candidat 10'!U7</f>
        <v>NOM prof</v>
      </c>
      <c r="R39" s="442">
        <f>+'Candidat 10'!$J$6</f>
        <v>0</v>
      </c>
      <c r="S39" s="442">
        <f>+'Candidat 10'!$V$6</f>
        <v>0</v>
      </c>
      <c r="T39" s="424"/>
      <c r="U39" s="424"/>
      <c r="V39" s="424"/>
      <c r="W39" s="424"/>
      <c r="X39" s="424"/>
      <c r="Y39" s="424"/>
      <c r="Z39" s="424"/>
    </row>
    <row r="40" spans="2:26" ht="18" customHeight="1">
      <c r="B40" s="456" t="s">
        <v>192</v>
      </c>
      <c r="C40" s="438" t="s">
        <v>219</v>
      </c>
      <c r="D40" s="434" t="s">
        <v>341</v>
      </c>
      <c r="E40" s="435"/>
      <c r="F40" s="435"/>
      <c r="G40" s="435"/>
      <c r="H40" s="435"/>
      <c r="I40" s="435"/>
      <c r="J40" s="435"/>
      <c r="K40" s="435"/>
      <c r="L40" s="435"/>
      <c r="M40" s="436"/>
      <c r="N40" s="443" t="s">
        <v>154</v>
      </c>
      <c r="O40" s="444" t="str">
        <f>+'Candidat 10'!D11</f>
        <v>inscrire lieux PFMP 2</v>
      </c>
      <c r="P40" s="445" t="str">
        <f>+'Candidat 10'!U12</f>
        <v>Nom tuteur</v>
      </c>
      <c r="Q40" s="445" t="str">
        <f>+'Candidat 10'!U11</f>
        <v>NOM prof</v>
      </c>
      <c r="R40" s="446">
        <f>+'Candidat 10'!$J$10</f>
        <v>0</v>
      </c>
      <c r="S40" s="446">
        <f>+'Candidat 10'!$V$10</f>
        <v>0</v>
      </c>
      <c r="T40" s="424"/>
      <c r="U40" s="424"/>
      <c r="V40" s="424"/>
      <c r="W40" s="424"/>
      <c r="X40" s="424"/>
      <c r="Y40" s="424"/>
      <c r="Z40" s="424"/>
    </row>
    <row r="41" spans="2:26" ht="18" customHeight="1" thickBot="1">
      <c r="B41" s="456" t="s">
        <v>251</v>
      </c>
      <c r="C41" s="438" t="s">
        <v>220</v>
      </c>
      <c r="D41" s="434" t="s">
        <v>296</v>
      </c>
      <c r="E41" s="435"/>
      <c r="F41" s="435"/>
      <c r="G41" s="435"/>
      <c r="H41" s="435"/>
      <c r="I41" s="435"/>
      <c r="J41" s="435"/>
      <c r="K41" s="435"/>
      <c r="L41" s="435"/>
      <c r="M41" s="436"/>
      <c r="N41" s="447" t="s">
        <v>155</v>
      </c>
      <c r="O41" s="448" t="str">
        <f>+'Candidat 10'!D15</f>
        <v>inscrire lieux PFMP 3</v>
      </c>
      <c r="P41" s="449" t="str">
        <f>+'Candidat 10'!U16</f>
        <v>Nom tuteur</v>
      </c>
      <c r="Q41" s="449" t="str">
        <f>+'Candidat 10'!U15</f>
        <v>NOM prof</v>
      </c>
      <c r="R41" s="450">
        <f>+'Candidat 10'!$J$14</f>
        <v>0</v>
      </c>
      <c r="S41" s="450">
        <f>+'Candidat 10'!$V$14</f>
        <v>0</v>
      </c>
      <c r="T41" s="424"/>
      <c r="U41" s="424"/>
      <c r="V41" s="424"/>
      <c r="W41" s="424"/>
      <c r="X41" s="424"/>
      <c r="Y41" s="424"/>
      <c r="Z41" s="424"/>
    </row>
    <row r="42" spans="2:26" ht="18" customHeight="1">
      <c r="B42" s="456" t="s">
        <v>237</v>
      </c>
      <c r="C42" s="438" t="s">
        <v>221</v>
      </c>
      <c r="D42" s="434" t="s">
        <v>426</v>
      </c>
      <c r="E42" s="435"/>
      <c r="F42" s="435"/>
      <c r="G42" s="435"/>
      <c r="H42" s="435"/>
      <c r="I42" s="435"/>
      <c r="J42" s="435"/>
      <c r="K42" s="435"/>
      <c r="L42" s="435"/>
      <c r="M42" s="436"/>
      <c r="N42" s="439" t="s">
        <v>156</v>
      </c>
      <c r="O42" s="440" t="str">
        <f>+'Candidat 11'!D7</f>
        <v>inscrire lieux PFMP 1</v>
      </c>
      <c r="P42" s="441" t="str">
        <f>+'Candidat 11'!U8</f>
        <v>Nom TUTEUR</v>
      </c>
      <c r="Q42" s="441" t="str">
        <f>+'Candidat 11'!U7</f>
        <v>NOM prof</v>
      </c>
      <c r="R42" s="442">
        <f>+'Candidat 11'!$J$6</f>
        <v>0</v>
      </c>
      <c r="S42" s="442">
        <f>+'Candidat 11'!$V$6</f>
        <v>0</v>
      </c>
      <c r="T42" s="424"/>
      <c r="U42" s="424"/>
      <c r="V42" s="424"/>
      <c r="W42" s="424"/>
      <c r="X42" s="424"/>
      <c r="Y42" s="424"/>
      <c r="Z42" s="424"/>
    </row>
    <row r="43" spans="2:26" ht="18" customHeight="1">
      <c r="B43" s="456" t="s">
        <v>238</v>
      </c>
      <c r="C43" s="438" t="s">
        <v>222</v>
      </c>
      <c r="D43" s="434" t="s">
        <v>297</v>
      </c>
      <c r="E43" s="435"/>
      <c r="F43" s="435"/>
      <c r="G43" s="435"/>
      <c r="H43" s="435"/>
      <c r="I43" s="435"/>
      <c r="J43" s="435"/>
      <c r="K43" s="435"/>
      <c r="L43" s="435"/>
      <c r="M43" s="436"/>
      <c r="N43" s="443" t="s">
        <v>157</v>
      </c>
      <c r="O43" s="444" t="str">
        <f>+'Candidat 11'!D11</f>
        <v>inscrire lieux PFMP 2</v>
      </c>
      <c r="P43" s="445" t="str">
        <f>+'Candidat 11'!U12</f>
        <v>Nom tuteur</v>
      </c>
      <c r="Q43" s="445" t="str">
        <f>+'Candidat 11'!U11</f>
        <v>NOM prof</v>
      </c>
      <c r="R43" s="446">
        <f>+'Candidat 11'!$J$10</f>
        <v>0</v>
      </c>
      <c r="S43" s="446">
        <f>+'Candidat 11'!$V$10</f>
        <v>0</v>
      </c>
      <c r="T43" s="424"/>
      <c r="U43" s="424"/>
      <c r="V43" s="424"/>
      <c r="W43" s="424"/>
      <c r="X43" s="424"/>
      <c r="Y43" s="424"/>
      <c r="Z43" s="424"/>
    </row>
    <row r="44" spans="2:26" ht="18" customHeight="1" thickBot="1">
      <c r="B44" s="456" t="s">
        <v>252</v>
      </c>
      <c r="C44" s="438" t="s">
        <v>223</v>
      </c>
      <c r="D44" s="434" t="s">
        <v>298</v>
      </c>
      <c r="E44" s="435"/>
      <c r="F44" s="435"/>
      <c r="G44" s="435"/>
      <c r="H44" s="435"/>
      <c r="I44" s="435"/>
      <c r="J44" s="435"/>
      <c r="K44" s="435"/>
      <c r="L44" s="435"/>
      <c r="M44" s="436"/>
      <c r="N44" s="447" t="s">
        <v>158</v>
      </c>
      <c r="O44" s="448" t="str">
        <f>+'Candidat 11'!D15</f>
        <v>inscrire lieux PFMP 3</v>
      </c>
      <c r="P44" s="449" t="str">
        <f>+'Candidat 11'!U16</f>
        <v>Nom tuteur</v>
      </c>
      <c r="Q44" s="449" t="str">
        <f>+'Candidat 11'!U15</f>
        <v>NOM prof</v>
      </c>
      <c r="R44" s="450">
        <f>+'Candidat 11'!$J$14</f>
        <v>0</v>
      </c>
      <c r="S44" s="450">
        <f>+'Candidat 11'!$V$14</f>
        <v>0</v>
      </c>
      <c r="T44" s="424"/>
      <c r="U44" s="424"/>
      <c r="V44" s="424"/>
      <c r="W44" s="424"/>
      <c r="X44" s="424"/>
      <c r="Y44" s="424"/>
      <c r="Z44" s="424"/>
    </row>
    <row r="45" spans="2:26" ht="18" customHeight="1">
      <c r="B45" s="456" t="s">
        <v>209</v>
      </c>
      <c r="C45" s="433" t="s">
        <v>224</v>
      </c>
      <c r="D45" s="434" t="s">
        <v>299</v>
      </c>
      <c r="E45" s="435"/>
      <c r="F45" s="435"/>
      <c r="G45" s="435"/>
      <c r="H45" s="435"/>
      <c r="I45" s="435"/>
      <c r="J45" s="435"/>
      <c r="K45" s="435"/>
      <c r="L45" s="435"/>
      <c r="M45" s="436"/>
      <c r="N45" s="439" t="s">
        <v>159</v>
      </c>
      <c r="O45" s="440" t="str">
        <f>+'Candidat 12'!D7</f>
        <v>inscrire lieux PFMP 1</v>
      </c>
      <c r="P45" s="441" t="str">
        <f>+'Candidat 12'!U8</f>
        <v>Nom TUTEUR</v>
      </c>
      <c r="Q45" s="441" t="str">
        <f>+'Candidat 12'!U7</f>
        <v>NOM prof</v>
      </c>
      <c r="R45" s="442">
        <f>+'Candidat 12'!$J$6</f>
        <v>0</v>
      </c>
      <c r="S45" s="442">
        <f>+'Candidat 12'!$V$6</f>
        <v>0</v>
      </c>
      <c r="T45" s="424"/>
      <c r="U45" s="424"/>
      <c r="V45" s="424"/>
      <c r="W45" s="424"/>
      <c r="X45" s="424"/>
      <c r="Y45" s="424"/>
      <c r="Z45" s="424"/>
    </row>
    <row r="46" spans="2:26" ht="18" customHeight="1">
      <c r="B46" s="456" t="s">
        <v>210</v>
      </c>
      <c r="C46" s="438" t="s">
        <v>268</v>
      </c>
      <c r="D46" s="434" t="s">
        <v>300</v>
      </c>
      <c r="E46" s="435"/>
      <c r="F46" s="435"/>
      <c r="G46" s="435"/>
      <c r="H46" s="435"/>
      <c r="I46" s="435"/>
      <c r="J46" s="435"/>
      <c r="K46" s="435"/>
      <c r="L46" s="435"/>
      <c r="M46" s="436"/>
      <c r="N46" s="443" t="s">
        <v>160</v>
      </c>
      <c r="O46" s="444" t="str">
        <f>+'Candidat 12'!D11</f>
        <v>inscrire lieux PFMP 2</v>
      </c>
      <c r="P46" s="445" t="str">
        <f>+'Candidat 12'!U12</f>
        <v>Nom tuteur</v>
      </c>
      <c r="Q46" s="445" t="str">
        <f>+'Candidat 12'!U11</f>
        <v>NOM prof</v>
      </c>
      <c r="R46" s="446">
        <f>+'Candidat 12'!$J$10</f>
        <v>0</v>
      </c>
      <c r="S46" s="446">
        <f>+'Candidat 12'!$V$10</f>
        <v>0</v>
      </c>
      <c r="T46" s="424"/>
      <c r="U46" s="424"/>
      <c r="V46" s="424"/>
      <c r="W46" s="424"/>
      <c r="X46" s="424"/>
      <c r="Y46" s="424"/>
      <c r="Z46" s="424"/>
    </row>
    <row r="47" spans="2:26" ht="18" customHeight="1" thickBot="1">
      <c r="B47" s="456" t="s">
        <v>214</v>
      </c>
      <c r="C47" s="438" t="s">
        <v>227</v>
      </c>
      <c r="D47" s="434" t="s">
        <v>301</v>
      </c>
      <c r="E47" s="435"/>
      <c r="F47" s="435"/>
      <c r="G47" s="435"/>
      <c r="H47" s="435"/>
      <c r="I47" s="435"/>
      <c r="J47" s="435"/>
      <c r="K47" s="435"/>
      <c r="L47" s="435"/>
      <c r="M47" s="436"/>
      <c r="N47" s="447" t="s">
        <v>161</v>
      </c>
      <c r="O47" s="448" t="str">
        <f>+'Candidat 12'!D15</f>
        <v>inscrire lieux PFMP 3</v>
      </c>
      <c r="P47" s="449" t="str">
        <f>+'Candidat 12'!U16</f>
        <v>Nom tuteur</v>
      </c>
      <c r="Q47" s="449" t="str">
        <f>+'Candidat 12'!U15</f>
        <v>NOM prof</v>
      </c>
      <c r="R47" s="450">
        <f>+'Candidat 12'!$J$14</f>
        <v>0</v>
      </c>
      <c r="S47" s="450">
        <f>+'Candidat 12'!$V$14</f>
        <v>0</v>
      </c>
      <c r="T47" s="424"/>
      <c r="U47" s="424"/>
      <c r="V47" s="424"/>
      <c r="W47" s="424"/>
      <c r="X47" s="424"/>
      <c r="Y47" s="424"/>
      <c r="Z47" s="424"/>
    </row>
    <row r="48" spans="2:26" ht="18" customHeight="1">
      <c r="B48" s="456" t="s">
        <v>218</v>
      </c>
      <c r="C48" s="457"/>
      <c r="D48" s="434" t="s">
        <v>427</v>
      </c>
      <c r="E48" s="435"/>
      <c r="F48" s="435"/>
      <c r="G48" s="435"/>
      <c r="H48" s="435"/>
      <c r="I48" s="435"/>
      <c r="J48" s="435"/>
      <c r="K48" s="435"/>
      <c r="L48" s="435"/>
      <c r="M48" s="436"/>
      <c r="O48"/>
      <c r="P48"/>
      <c r="Q48"/>
      <c r="S48" s="424"/>
      <c r="T48" s="424"/>
      <c r="U48" s="424"/>
      <c r="V48" s="424"/>
      <c r="W48" s="424"/>
      <c r="X48" s="424"/>
      <c r="Y48" s="424"/>
      <c r="Z48" s="424"/>
    </row>
    <row r="49" spans="2:26" ht="18" customHeight="1" thickBot="1">
      <c r="B49" s="456" t="s">
        <v>225</v>
      </c>
      <c r="C49" s="457"/>
      <c r="D49" s="434" t="s">
        <v>302</v>
      </c>
      <c r="E49" s="435"/>
      <c r="F49" s="435"/>
      <c r="G49" s="435"/>
      <c r="H49" s="435"/>
      <c r="I49" s="435"/>
      <c r="J49" s="435"/>
      <c r="K49" s="435"/>
      <c r="L49" s="435"/>
      <c r="M49" s="436"/>
      <c r="O49"/>
      <c r="P49"/>
      <c r="Q49"/>
      <c r="S49" s="424"/>
      <c r="T49" s="424"/>
      <c r="U49" s="424"/>
      <c r="V49" s="424"/>
      <c r="W49" s="424"/>
      <c r="X49" s="424"/>
      <c r="Y49" s="424"/>
      <c r="Z49" s="424"/>
    </row>
    <row r="50" spans="2:26" ht="18" customHeight="1" thickBot="1">
      <c r="B50" s="458"/>
      <c r="C50" s="459" t="s">
        <v>259</v>
      </c>
      <c r="D50" s="434" t="s">
        <v>303</v>
      </c>
      <c r="E50" s="435"/>
      <c r="F50" s="435"/>
      <c r="G50" s="435"/>
      <c r="H50" s="435"/>
      <c r="I50" s="435"/>
      <c r="J50" s="435"/>
      <c r="K50" s="435"/>
      <c r="L50" s="435"/>
      <c r="M50" s="436"/>
      <c r="O50"/>
      <c r="P50"/>
      <c r="Q50"/>
      <c r="S50" s="424"/>
      <c r="T50" s="424"/>
      <c r="U50" s="424"/>
      <c r="V50" s="424"/>
      <c r="W50" s="424"/>
      <c r="X50" s="424"/>
      <c r="Y50" s="424"/>
      <c r="Z50" s="424"/>
    </row>
    <row r="51" spans="2:26" ht="18" customHeight="1" thickBot="1">
      <c r="B51" s="460"/>
      <c r="C51" s="461" t="s">
        <v>262</v>
      </c>
      <c r="D51" s="434" t="s">
        <v>304</v>
      </c>
      <c r="E51" s="435"/>
      <c r="F51" s="435"/>
      <c r="G51" s="435"/>
      <c r="H51" s="435"/>
      <c r="I51" s="435"/>
      <c r="J51" s="435"/>
      <c r="K51" s="435"/>
      <c r="L51" s="435"/>
      <c r="M51" s="436"/>
      <c r="O51"/>
      <c r="P51"/>
      <c r="Q51"/>
      <c r="S51" s="424"/>
      <c r="T51" s="424"/>
      <c r="U51" s="424"/>
      <c r="V51" s="424"/>
      <c r="W51" s="424"/>
      <c r="X51" s="424"/>
      <c r="Y51" s="424"/>
      <c r="Z51" s="424"/>
    </row>
    <row r="52" spans="2:26" ht="18" customHeight="1" thickBot="1">
      <c r="B52" s="460" t="s">
        <v>234</v>
      </c>
      <c r="C52" s="461" t="s">
        <v>260</v>
      </c>
      <c r="D52" s="434" t="s">
        <v>305</v>
      </c>
      <c r="E52" s="435"/>
      <c r="F52" s="435"/>
      <c r="G52" s="435"/>
      <c r="H52" s="435"/>
      <c r="I52" s="435"/>
      <c r="J52" s="435"/>
      <c r="K52" s="435"/>
      <c r="L52" s="435"/>
      <c r="M52" s="436"/>
      <c r="O52"/>
      <c r="P52"/>
      <c r="Q52"/>
      <c r="S52" s="424"/>
      <c r="T52" s="424"/>
      <c r="U52" s="424"/>
      <c r="V52" s="424"/>
      <c r="W52" s="424"/>
      <c r="X52" s="424"/>
      <c r="Y52" s="424"/>
      <c r="Z52" s="424"/>
    </row>
    <row r="53" spans="2:26" ht="18" customHeight="1" thickBot="1">
      <c r="B53" s="460" t="s">
        <v>235</v>
      </c>
      <c r="C53" s="461" t="s">
        <v>261</v>
      </c>
      <c r="D53" s="434" t="s">
        <v>306</v>
      </c>
      <c r="E53" s="435"/>
      <c r="F53" s="435"/>
      <c r="G53" s="435"/>
      <c r="H53" s="435"/>
      <c r="I53" s="435"/>
      <c r="J53" s="435"/>
      <c r="K53" s="435"/>
      <c r="L53" s="435"/>
      <c r="M53" s="436"/>
      <c r="O53"/>
      <c r="P53"/>
      <c r="Q53"/>
      <c r="S53" s="424"/>
      <c r="T53" s="424"/>
      <c r="U53" s="424"/>
      <c r="V53" s="424"/>
      <c r="W53" s="424"/>
      <c r="X53" s="424"/>
      <c r="Y53" s="424"/>
      <c r="Z53" s="424"/>
    </row>
    <row r="54" spans="2:26" ht="18" customHeight="1" thickBot="1">
      <c r="B54" s="460" t="s">
        <v>236</v>
      </c>
      <c r="C54" s="461" t="s">
        <v>263</v>
      </c>
      <c r="D54" s="434" t="s">
        <v>307</v>
      </c>
      <c r="E54" s="435"/>
      <c r="F54" s="435"/>
      <c r="G54" s="435"/>
      <c r="H54" s="435"/>
      <c r="I54" s="435"/>
      <c r="J54" s="435"/>
      <c r="K54" s="435"/>
      <c r="L54" s="435"/>
      <c r="M54" s="436"/>
      <c r="O54"/>
      <c r="P54"/>
      <c r="Q54"/>
      <c r="S54" s="424"/>
      <c r="T54" s="424"/>
      <c r="U54" s="424"/>
      <c r="V54" s="424"/>
      <c r="W54" s="424"/>
      <c r="X54" s="424"/>
      <c r="Y54" s="424"/>
      <c r="Z54" s="424"/>
    </row>
    <row r="55" spans="2:26" ht="18" customHeight="1" thickBot="1">
      <c r="C55" s="461" t="s">
        <v>266</v>
      </c>
      <c r="D55" s="434" t="s">
        <v>308</v>
      </c>
      <c r="E55" s="435"/>
      <c r="F55" s="435"/>
      <c r="G55" s="435"/>
      <c r="H55" s="435"/>
      <c r="I55" s="435"/>
      <c r="J55" s="435"/>
      <c r="K55" s="435"/>
      <c r="L55" s="435"/>
      <c r="M55" s="436"/>
      <c r="O55"/>
      <c r="P55"/>
      <c r="Q55"/>
      <c r="S55" s="424"/>
      <c r="T55" s="424"/>
      <c r="U55" s="424"/>
      <c r="V55" s="424"/>
      <c r="W55" s="424"/>
      <c r="X55" s="424"/>
      <c r="Y55" s="424"/>
      <c r="Z55" s="424"/>
    </row>
    <row r="56" spans="2:26" ht="18" customHeight="1" thickBot="1">
      <c r="B56" t="s">
        <v>80</v>
      </c>
      <c r="C56" s="461" t="s">
        <v>264</v>
      </c>
      <c r="D56" s="434" t="s">
        <v>309</v>
      </c>
      <c r="E56" s="435"/>
      <c r="F56" s="435"/>
      <c r="G56" s="435"/>
      <c r="H56" s="435"/>
      <c r="I56" s="435"/>
      <c r="J56" s="435"/>
      <c r="K56" s="435"/>
      <c r="L56" s="435"/>
      <c r="M56" s="436"/>
      <c r="O56"/>
      <c r="P56"/>
      <c r="Q56"/>
      <c r="S56" s="424"/>
      <c r="T56" s="424"/>
      <c r="U56" s="424"/>
      <c r="V56" s="424"/>
      <c r="W56" s="424"/>
      <c r="X56" s="424"/>
      <c r="Y56" s="424"/>
      <c r="Z56" s="424"/>
    </row>
    <row r="57" spans="2:26" ht="18" customHeight="1" thickBot="1">
      <c r="B57" t="s">
        <v>81</v>
      </c>
      <c r="C57" s="461" t="s">
        <v>265</v>
      </c>
      <c r="D57" s="434" t="s">
        <v>310</v>
      </c>
      <c r="E57" s="435"/>
      <c r="F57" s="435"/>
      <c r="G57" s="435"/>
      <c r="H57" s="435"/>
      <c r="I57" s="435"/>
      <c r="J57" s="435"/>
      <c r="K57" s="435"/>
      <c r="L57" s="435"/>
      <c r="M57" s="436"/>
      <c r="O57"/>
      <c r="P57"/>
      <c r="Q57"/>
      <c r="S57" s="424"/>
      <c r="T57" s="424"/>
      <c r="U57" s="424"/>
      <c r="V57" s="424"/>
      <c r="W57" s="424"/>
      <c r="X57" s="424"/>
      <c r="Y57" s="424"/>
      <c r="Z57" s="424"/>
    </row>
    <row r="58" spans="2:26" ht="18" customHeight="1" thickBot="1">
      <c r="B58" t="s">
        <v>82</v>
      </c>
      <c r="C58" s="462"/>
      <c r="D58" s="434" t="s">
        <v>311</v>
      </c>
      <c r="E58" s="435"/>
      <c r="F58" s="435"/>
      <c r="G58" s="435"/>
      <c r="H58" s="435"/>
      <c r="I58" s="435"/>
      <c r="J58" s="435"/>
      <c r="K58" s="435"/>
      <c r="L58" s="435"/>
      <c r="M58" s="436"/>
      <c r="O58"/>
      <c r="P58"/>
      <c r="Q58"/>
      <c r="S58" s="424"/>
      <c r="T58" s="424"/>
      <c r="U58" s="424"/>
      <c r="V58" s="424"/>
      <c r="W58" s="424"/>
      <c r="X58" s="424"/>
      <c r="Y58" s="424"/>
      <c r="Z58" s="424"/>
    </row>
    <row r="59" spans="2:26" ht="18" customHeight="1">
      <c r="B59" s="91" t="s">
        <v>166</v>
      </c>
      <c r="C59"/>
      <c r="D59" s="434" t="s">
        <v>312</v>
      </c>
      <c r="E59" s="435"/>
      <c r="F59" s="435"/>
      <c r="G59" s="435"/>
      <c r="H59" s="435"/>
      <c r="I59" s="435"/>
      <c r="J59" s="435"/>
      <c r="K59" s="435"/>
      <c r="L59" s="435"/>
      <c r="M59" s="436"/>
      <c r="O59"/>
      <c r="P59"/>
      <c r="Q59"/>
      <c r="S59" s="424"/>
      <c r="T59" s="424"/>
      <c r="U59" s="424"/>
      <c r="V59" s="424"/>
      <c r="W59" s="424"/>
      <c r="X59" s="424"/>
      <c r="Y59" s="424"/>
      <c r="Z59" s="424"/>
    </row>
    <row r="60" spans="2:26" ht="18" customHeight="1">
      <c r="B60" s="463" t="s">
        <v>389</v>
      </c>
      <c r="D60" s="434" t="s">
        <v>313</v>
      </c>
      <c r="E60" s="435"/>
      <c r="F60" s="435"/>
      <c r="G60" s="435"/>
      <c r="H60" s="435"/>
      <c r="I60" s="435"/>
      <c r="J60" s="435"/>
      <c r="K60" s="435"/>
      <c r="L60" s="435"/>
      <c r="M60" s="436"/>
      <c r="O60"/>
      <c r="P60"/>
      <c r="Q60"/>
      <c r="S60" s="424"/>
      <c r="T60" s="424"/>
      <c r="U60" s="424"/>
      <c r="V60" s="424"/>
      <c r="W60" s="424"/>
      <c r="X60" s="424"/>
      <c r="Y60" s="424"/>
      <c r="Z60" s="424"/>
    </row>
    <row r="61" spans="2:26" ht="18" customHeight="1">
      <c r="B61" s="463" t="s">
        <v>391</v>
      </c>
      <c r="D61" s="434" t="s">
        <v>314</v>
      </c>
      <c r="E61" s="435"/>
      <c r="F61" s="435"/>
      <c r="G61" s="435"/>
      <c r="H61" s="435"/>
      <c r="I61" s="435"/>
      <c r="J61" s="435"/>
      <c r="K61" s="435"/>
      <c r="L61" s="435"/>
      <c r="M61" s="436"/>
      <c r="O61"/>
      <c r="P61"/>
      <c r="Q61"/>
      <c r="S61" s="424"/>
      <c r="T61" s="424"/>
      <c r="U61" s="424"/>
      <c r="V61" s="424"/>
      <c r="W61" s="424"/>
      <c r="X61" s="424"/>
      <c r="Y61" s="424"/>
      <c r="Z61" s="424"/>
    </row>
    <row r="62" spans="2:26" ht="18" customHeight="1">
      <c r="B62" s="463" t="s">
        <v>390</v>
      </c>
      <c r="D62" s="434" t="s">
        <v>315</v>
      </c>
      <c r="E62" s="435"/>
      <c r="F62" s="435"/>
      <c r="G62" s="435"/>
      <c r="H62" s="435"/>
      <c r="I62" s="435"/>
      <c r="J62" s="435"/>
      <c r="K62" s="435"/>
      <c r="L62" s="435"/>
      <c r="M62" s="436"/>
      <c r="O62"/>
      <c r="P62"/>
      <c r="Q62"/>
      <c r="S62" s="424"/>
      <c r="T62" s="424"/>
      <c r="U62" s="424"/>
      <c r="V62" s="424"/>
      <c r="W62" s="424"/>
      <c r="X62" s="424"/>
      <c r="Y62" s="424"/>
      <c r="Z62" s="424"/>
    </row>
    <row r="63" spans="2:26" ht="18" customHeight="1">
      <c r="B63" s="463" t="s">
        <v>392</v>
      </c>
      <c r="D63" s="434" t="s">
        <v>316</v>
      </c>
      <c r="E63" s="435"/>
      <c r="F63" s="435"/>
      <c r="G63" s="435"/>
      <c r="H63" s="435"/>
      <c r="I63" s="435"/>
      <c r="J63" s="435"/>
      <c r="K63" s="435"/>
      <c r="L63" s="435"/>
      <c r="M63" s="436"/>
      <c r="O63"/>
      <c r="P63"/>
      <c r="Q63"/>
      <c r="S63" s="424"/>
      <c r="T63" s="424"/>
      <c r="U63" s="424"/>
      <c r="V63" s="424"/>
      <c r="W63" s="424"/>
      <c r="X63" s="424"/>
      <c r="Y63" s="424"/>
      <c r="Z63" s="424"/>
    </row>
    <row r="64" spans="2:26" ht="18" customHeight="1">
      <c r="B64" s="463" t="s">
        <v>393</v>
      </c>
      <c r="D64" s="434" t="s">
        <v>317</v>
      </c>
      <c r="E64" s="435"/>
      <c r="F64" s="435"/>
      <c r="G64" s="435"/>
      <c r="H64" s="435"/>
      <c r="I64" s="435"/>
      <c r="J64" s="435"/>
      <c r="K64" s="435"/>
      <c r="L64" s="435"/>
      <c r="M64" s="436"/>
      <c r="O64"/>
      <c r="P64"/>
      <c r="Q64"/>
      <c r="S64" s="424"/>
      <c r="T64" s="424"/>
      <c r="U64" s="424"/>
      <c r="V64" s="424"/>
      <c r="W64" s="424"/>
      <c r="X64" s="424"/>
      <c r="Y64" s="424"/>
      <c r="Z64" s="424"/>
    </row>
    <row r="65" spans="2:30" ht="18" customHeight="1">
      <c r="B65" s="463" t="s">
        <v>394</v>
      </c>
      <c r="D65" s="434" t="s">
        <v>318</v>
      </c>
      <c r="E65" s="435"/>
      <c r="F65" s="435"/>
      <c r="G65" s="435"/>
      <c r="H65" s="435"/>
      <c r="I65" s="435"/>
      <c r="J65" s="435"/>
      <c r="K65" s="435"/>
      <c r="L65" s="435"/>
      <c r="M65" s="436"/>
      <c r="O65"/>
      <c r="P65"/>
      <c r="Q65"/>
      <c r="S65" s="424"/>
      <c r="T65" s="424"/>
      <c r="U65" s="424"/>
      <c r="V65" s="424"/>
      <c r="W65" s="424"/>
      <c r="X65" s="424"/>
      <c r="Y65" s="424"/>
      <c r="Z65" s="424"/>
    </row>
    <row r="66" spans="2:30" ht="18" customHeight="1">
      <c r="B66" s="463" t="s">
        <v>395</v>
      </c>
      <c r="D66" s="434" t="s">
        <v>454</v>
      </c>
      <c r="E66" s="435"/>
      <c r="F66" s="435"/>
      <c r="G66" s="435"/>
      <c r="H66" s="435"/>
      <c r="I66" s="435"/>
      <c r="J66" s="435"/>
      <c r="K66" s="435"/>
      <c r="L66" s="435"/>
      <c r="M66" s="436"/>
      <c r="O66"/>
      <c r="P66"/>
      <c r="Q66"/>
      <c r="S66" s="424"/>
      <c r="T66" s="424"/>
      <c r="U66" s="424"/>
      <c r="V66" s="424"/>
      <c r="W66" s="424"/>
      <c r="X66" s="424"/>
      <c r="Y66" s="424"/>
      <c r="Z66" s="424"/>
    </row>
    <row r="67" spans="2:30" ht="18" customHeight="1">
      <c r="B67" s="463" t="s">
        <v>396</v>
      </c>
      <c r="D67" s="434" t="s">
        <v>319</v>
      </c>
      <c r="E67" s="435"/>
      <c r="F67" s="435"/>
      <c r="G67" s="435"/>
      <c r="H67" s="435"/>
      <c r="I67" s="435"/>
      <c r="J67" s="435"/>
      <c r="K67" s="435"/>
      <c r="L67" s="435"/>
      <c r="M67" s="436"/>
      <c r="O67"/>
      <c r="P67"/>
      <c r="Q67"/>
      <c r="S67" s="424"/>
      <c r="T67" s="424"/>
      <c r="U67" s="424"/>
      <c r="V67" s="424"/>
      <c r="W67" s="424"/>
      <c r="X67" s="424"/>
      <c r="Y67" s="424"/>
      <c r="Z67" s="424"/>
    </row>
    <row r="68" spans="2:30" ht="18" customHeight="1">
      <c r="B68" s="463" t="s">
        <v>397</v>
      </c>
      <c r="D68" s="434" t="s">
        <v>455</v>
      </c>
      <c r="E68" s="435"/>
      <c r="F68" s="435"/>
      <c r="G68" s="435"/>
      <c r="H68" s="435"/>
      <c r="I68" s="435"/>
      <c r="J68" s="435"/>
      <c r="K68" s="435"/>
      <c r="L68" s="435"/>
      <c r="M68" s="436"/>
      <c r="O68"/>
      <c r="P68"/>
      <c r="Q68"/>
      <c r="S68" s="424"/>
      <c r="T68" s="424"/>
      <c r="U68" s="424"/>
      <c r="V68" s="424"/>
      <c r="W68" s="424"/>
      <c r="X68" s="424"/>
      <c r="Y68" s="424"/>
      <c r="Z68" s="424"/>
    </row>
    <row r="69" spans="2:30" ht="18" customHeight="1">
      <c r="B69" s="463" t="s">
        <v>398</v>
      </c>
      <c r="D69" s="434" t="s">
        <v>320</v>
      </c>
      <c r="E69" s="435"/>
      <c r="F69" s="435"/>
      <c r="G69" s="435"/>
      <c r="H69" s="435"/>
      <c r="I69" s="435"/>
      <c r="J69" s="435"/>
      <c r="K69" s="435"/>
      <c r="L69" s="435"/>
      <c r="M69" s="436"/>
      <c r="O69"/>
      <c r="P69"/>
      <c r="Q69"/>
      <c r="S69" s="424"/>
      <c r="T69" s="424"/>
      <c r="U69" s="424"/>
      <c r="V69" s="424"/>
      <c r="W69" s="424"/>
      <c r="X69" s="424"/>
      <c r="Y69" s="424"/>
      <c r="Z69" s="424"/>
    </row>
    <row r="70" spans="2:30" ht="18" customHeight="1">
      <c r="B70" s="463" t="s">
        <v>399</v>
      </c>
      <c r="D70" s="434" t="s">
        <v>321</v>
      </c>
      <c r="E70" s="435"/>
      <c r="F70" s="435"/>
      <c r="G70" s="435"/>
      <c r="H70" s="435"/>
      <c r="I70" s="435"/>
      <c r="J70" s="435"/>
      <c r="K70" s="435"/>
      <c r="L70" s="435"/>
      <c r="M70" s="436"/>
      <c r="N70" s="464"/>
      <c r="O70" s="465"/>
      <c r="P70" s="465"/>
      <c r="Q70" s="465"/>
      <c r="S70" s="424"/>
      <c r="T70" s="424"/>
      <c r="U70" s="424"/>
      <c r="V70" s="424"/>
      <c r="W70" s="424"/>
      <c r="X70" s="424"/>
      <c r="Y70" s="424"/>
      <c r="Z70" s="424"/>
    </row>
    <row r="71" spans="2:30" ht="18" customHeight="1">
      <c r="D71" s="434" t="s">
        <v>322</v>
      </c>
      <c r="E71" s="435"/>
      <c r="F71" s="435"/>
      <c r="G71" s="435"/>
      <c r="H71" s="435"/>
      <c r="I71" s="435"/>
      <c r="J71" s="435"/>
      <c r="K71" s="435"/>
      <c r="L71" s="435"/>
      <c r="M71" s="436"/>
      <c r="N71" s="464"/>
      <c r="O71" s="465"/>
      <c r="P71" s="465"/>
      <c r="Q71" s="465"/>
      <c r="S71" s="424"/>
      <c r="T71" s="424"/>
      <c r="U71" s="424"/>
      <c r="V71" s="424"/>
      <c r="W71" s="424"/>
      <c r="X71" s="424"/>
      <c r="Y71" s="424"/>
      <c r="Z71" s="424"/>
    </row>
    <row r="72" spans="2:30" ht="18" customHeight="1">
      <c r="B72" s="466">
        <v>2025</v>
      </c>
      <c r="D72" s="434" t="s">
        <v>323</v>
      </c>
      <c r="E72" s="435"/>
      <c r="F72" s="435"/>
      <c r="G72" s="435"/>
      <c r="H72" s="435"/>
      <c r="I72" s="435"/>
      <c r="J72" s="435"/>
      <c r="K72" s="435"/>
      <c r="L72" s="435"/>
      <c r="M72" s="436"/>
      <c r="N72" s="467"/>
      <c r="O72" s="468"/>
      <c r="P72" s="468"/>
      <c r="Q72" s="468"/>
      <c r="S72" s="424"/>
      <c r="T72" s="424"/>
      <c r="U72" s="424"/>
      <c r="V72" s="424"/>
      <c r="W72" s="424"/>
      <c r="X72" s="424"/>
      <c r="Y72" s="424"/>
      <c r="Z72" s="424"/>
    </row>
    <row r="73" spans="2:30" ht="18" customHeight="1">
      <c r="B73" s="466">
        <v>2026</v>
      </c>
      <c r="D73" s="434" t="s">
        <v>324</v>
      </c>
      <c r="E73" s="435"/>
      <c r="F73" s="435"/>
      <c r="G73" s="435"/>
      <c r="H73" s="435"/>
      <c r="I73" s="435"/>
      <c r="J73" s="435"/>
      <c r="K73" s="435"/>
      <c r="L73" s="435"/>
      <c r="M73" s="436"/>
      <c r="N73" s="464"/>
      <c r="O73" s="465"/>
      <c r="P73" s="465"/>
      <c r="Q73" s="465"/>
      <c r="S73" s="424"/>
      <c r="T73" s="424"/>
      <c r="U73" s="424"/>
      <c r="V73" s="424"/>
      <c r="W73" s="424"/>
      <c r="X73" s="424"/>
      <c r="Y73" s="424"/>
      <c r="Z73" s="424"/>
      <c r="AA73" s="469"/>
      <c r="AB73" s="423"/>
      <c r="AC73" s="423"/>
      <c r="AD73" s="423"/>
    </row>
    <row r="74" spans="2:30" ht="18" customHeight="1">
      <c r="B74" s="466">
        <v>2027</v>
      </c>
      <c r="D74" s="434" t="s">
        <v>325</v>
      </c>
      <c r="E74" s="435"/>
      <c r="F74" s="435"/>
      <c r="G74" s="435"/>
      <c r="H74" s="435"/>
      <c r="I74" s="435"/>
      <c r="J74" s="435"/>
      <c r="K74" s="435"/>
      <c r="L74" s="435"/>
      <c r="M74" s="436"/>
      <c r="N74" s="464"/>
      <c r="O74" s="465"/>
      <c r="P74" s="465"/>
      <c r="Q74" s="465"/>
      <c r="S74" s="424"/>
      <c r="T74" s="424"/>
      <c r="U74" s="424"/>
      <c r="V74" s="424"/>
      <c r="W74" s="424"/>
      <c r="X74" s="424"/>
      <c r="Y74" s="424"/>
      <c r="Z74" s="424"/>
      <c r="AA74" s="469"/>
      <c r="AB74" s="423"/>
      <c r="AC74" s="423"/>
      <c r="AD74" s="423"/>
    </row>
    <row r="75" spans="2:30" ht="18" customHeight="1">
      <c r="B75" s="466">
        <v>2028</v>
      </c>
      <c r="D75" s="434" t="s">
        <v>326</v>
      </c>
      <c r="E75" s="435"/>
      <c r="F75" s="435"/>
      <c r="G75" s="435"/>
      <c r="H75" s="435"/>
      <c r="I75" s="435"/>
      <c r="J75" s="435"/>
      <c r="K75" s="435"/>
      <c r="L75" s="435"/>
      <c r="M75" s="436"/>
      <c r="N75" s="464"/>
      <c r="O75" s="465"/>
      <c r="P75" s="465"/>
      <c r="Q75" s="465"/>
      <c r="S75" s="424"/>
      <c r="T75" s="424"/>
      <c r="U75" s="424"/>
      <c r="V75" s="424"/>
      <c r="W75" s="424"/>
      <c r="X75" s="424"/>
      <c r="Y75" s="424"/>
      <c r="Z75" s="424"/>
      <c r="AA75" s="469"/>
      <c r="AB75" s="423"/>
      <c r="AC75" s="423"/>
      <c r="AD75" s="423"/>
    </row>
    <row r="76" spans="2:30" ht="18" customHeight="1">
      <c r="B76" s="466">
        <v>2029</v>
      </c>
      <c r="D76" s="434" t="s">
        <v>327</v>
      </c>
      <c r="E76" s="435"/>
      <c r="F76" s="435"/>
      <c r="G76" s="435"/>
      <c r="H76" s="435"/>
      <c r="I76" s="435"/>
      <c r="J76" s="435"/>
      <c r="K76" s="435"/>
      <c r="L76" s="435"/>
      <c r="M76" s="436"/>
      <c r="N76" s="467"/>
      <c r="O76" s="468"/>
      <c r="P76" s="468"/>
      <c r="Q76" s="468"/>
      <c r="S76" s="424"/>
      <c r="T76" s="424"/>
      <c r="U76" s="424"/>
      <c r="V76" s="424"/>
      <c r="W76" s="424"/>
      <c r="X76" s="424"/>
      <c r="Y76" s="424"/>
      <c r="Z76" s="424"/>
      <c r="AA76" s="469"/>
      <c r="AB76" s="423"/>
      <c r="AC76" s="423"/>
      <c r="AD76" s="423"/>
    </row>
    <row r="77" spans="2:30" ht="18" customHeight="1">
      <c r="B77" s="466">
        <v>2030</v>
      </c>
      <c r="D77" s="434" t="s">
        <v>328</v>
      </c>
      <c r="E77" s="435"/>
      <c r="F77" s="435"/>
      <c r="G77" s="435"/>
      <c r="H77" s="435"/>
      <c r="I77" s="435"/>
      <c r="J77" s="435"/>
      <c r="K77" s="435"/>
      <c r="L77" s="435"/>
      <c r="M77" s="436"/>
      <c r="N77" s="464"/>
      <c r="O77" s="465"/>
      <c r="P77" s="465"/>
      <c r="Q77" s="465"/>
      <c r="S77" s="424"/>
      <c r="T77" s="424"/>
      <c r="U77" s="424"/>
      <c r="V77" s="424"/>
      <c r="W77" s="424"/>
      <c r="X77" s="424"/>
      <c r="Y77" s="424"/>
      <c r="Z77" s="424"/>
      <c r="AA77" s="469"/>
      <c r="AB77" s="423"/>
      <c r="AC77" s="423"/>
      <c r="AD77" s="423"/>
    </row>
    <row r="78" spans="2:30" ht="18" customHeight="1">
      <c r="B78" s="466">
        <v>2031</v>
      </c>
      <c r="D78" s="434" t="s">
        <v>329</v>
      </c>
      <c r="E78" s="435"/>
      <c r="F78" s="435"/>
      <c r="G78" s="435"/>
      <c r="H78" s="435"/>
      <c r="I78" s="435"/>
      <c r="J78" s="435"/>
      <c r="K78" s="435"/>
      <c r="L78" s="435"/>
      <c r="M78" s="436"/>
      <c r="N78" s="464"/>
      <c r="O78" s="465"/>
      <c r="P78" s="465"/>
      <c r="Q78" s="465"/>
      <c r="S78" s="424"/>
      <c r="T78" s="424"/>
      <c r="U78" s="424"/>
      <c r="V78" s="424"/>
      <c r="W78" s="424"/>
      <c r="X78" s="424"/>
      <c r="Y78" s="424"/>
      <c r="Z78" s="424"/>
      <c r="AA78" s="469"/>
      <c r="AB78" s="423"/>
      <c r="AC78" s="423"/>
      <c r="AD78" s="423"/>
    </row>
    <row r="79" spans="2:30" ht="18" customHeight="1">
      <c r="B79" s="466">
        <v>2032</v>
      </c>
      <c r="D79" s="434" t="s">
        <v>342</v>
      </c>
      <c r="E79" s="435"/>
      <c r="F79" s="435"/>
      <c r="G79" s="435"/>
      <c r="H79" s="435"/>
      <c r="I79" s="435"/>
      <c r="J79" s="435"/>
      <c r="K79" s="435"/>
      <c r="L79" s="435"/>
      <c r="M79" s="436"/>
      <c r="N79" s="464"/>
      <c r="O79" s="465"/>
      <c r="P79" s="465"/>
      <c r="Q79" s="465"/>
      <c r="R79" s="424"/>
      <c r="S79" s="424"/>
      <c r="T79" s="424"/>
      <c r="U79" s="424"/>
      <c r="V79" s="424"/>
      <c r="W79" s="424"/>
      <c r="X79" s="424"/>
      <c r="Y79" s="424"/>
      <c r="Z79" s="424"/>
      <c r="AA79" s="469"/>
      <c r="AB79" s="423"/>
      <c r="AC79" s="423"/>
      <c r="AD79" s="423"/>
    </row>
    <row r="80" spans="2:30" ht="18" customHeight="1">
      <c r="B80" s="466">
        <v>2033</v>
      </c>
      <c r="D80" s="434" t="s">
        <v>343</v>
      </c>
      <c r="E80" s="435"/>
      <c r="F80" s="435"/>
      <c r="G80" s="435"/>
      <c r="H80" s="435"/>
      <c r="I80" s="435"/>
      <c r="J80" s="435"/>
      <c r="K80" s="435"/>
      <c r="L80" s="435"/>
      <c r="M80" s="436"/>
      <c r="N80" s="470"/>
      <c r="O80" s="471"/>
      <c r="P80" s="471"/>
      <c r="Q80" s="471"/>
      <c r="R80" s="424"/>
      <c r="S80" s="424"/>
      <c r="T80" s="424"/>
      <c r="U80" s="424"/>
      <c r="V80" s="424"/>
      <c r="W80" s="424"/>
      <c r="X80" s="424"/>
      <c r="Y80" s="424"/>
      <c r="Z80" s="424"/>
      <c r="AA80" s="469"/>
      <c r="AB80" s="423"/>
      <c r="AC80" s="423"/>
      <c r="AD80" s="423"/>
    </row>
    <row r="81" spans="2:30" ht="18" customHeight="1">
      <c r="B81" s="466">
        <v>2034</v>
      </c>
      <c r="D81" s="434" t="s">
        <v>344</v>
      </c>
      <c r="E81" s="435"/>
      <c r="F81" s="435"/>
      <c r="G81" s="435"/>
      <c r="H81" s="435"/>
      <c r="I81" s="435"/>
      <c r="J81" s="435"/>
      <c r="K81" s="435"/>
      <c r="L81" s="435"/>
      <c r="M81" s="436"/>
      <c r="N81" s="472"/>
      <c r="O81" s="468"/>
      <c r="P81" s="468"/>
      <c r="Q81" s="468"/>
      <c r="R81" s="424"/>
      <c r="S81" s="424"/>
      <c r="T81" s="424"/>
      <c r="U81" s="424"/>
      <c r="V81" s="424"/>
      <c r="W81" s="424"/>
      <c r="X81" s="424"/>
      <c r="Y81" s="424"/>
      <c r="Z81" s="424"/>
      <c r="AA81" s="469"/>
      <c r="AB81" s="423"/>
      <c r="AC81" s="423"/>
      <c r="AD81" s="423"/>
    </row>
    <row r="82" spans="2:30" ht="18" customHeight="1">
      <c r="B82" s="466">
        <v>2035</v>
      </c>
      <c r="D82" s="434" t="s">
        <v>345</v>
      </c>
      <c r="E82" s="435"/>
      <c r="F82" s="435"/>
      <c r="G82" s="435"/>
      <c r="H82" s="435"/>
      <c r="I82" s="435"/>
      <c r="J82" s="435"/>
      <c r="K82" s="435"/>
      <c r="L82" s="435"/>
      <c r="M82" s="436"/>
      <c r="N82" s="464"/>
      <c r="O82" s="465"/>
      <c r="P82" s="465"/>
      <c r="Q82" s="465"/>
      <c r="R82" s="424"/>
      <c r="S82" s="424"/>
      <c r="T82" s="424"/>
      <c r="U82" s="424"/>
      <c r="V82" s="424"/>
      <c r="W82" s="424"/>
      <c r="X82" s="424"/>
      <c r="Y82" s="424"/>
      <c r="Z82" s="424"/>
      <c r="AA82" s="469"/>
      <c r="AB82" s="423"/>
      <c r="AC82" s="423"/>
      <c r="AD82" s="423"/>
    </row>
    <row r="83" spans="2:30" ht="18" customHeight="1">
      <c r="B83" s="466">
        <v>2036</v>
      </c>
      <c r="D83" s="434" t="s">
        <v>346</v>
      </c>
      <c r="E83" s="435"/>
      <c r="F83" s="435"/>
      <c r="G83" s="435"/>
      <c r="H83" s="435"/>
      <c r="I83" s="435"/>
      <c r="J83" s="435"/>
      <c r="K83" s="435"/>
      <c r="L83" s="435"/>
      <c r="M83" s="436"/>
      <c r="N83" s="464"/>
      <c r="O83" s="465"/>
      <c r="P83" s="465"/>
      <c r="Q83" s="465"/>
      <c r="R83" s="424"/>
      <c r="S83" s="424"/>
      <c r="T83" s="424"/>
      <c r="U83" s="424"/>
      <c r="V83" s="424"/>
      <c r="W83" s="424"/>
      <c r="X83" s="424"/>
      <c r="Y83" s="424"/>
      <c r="Z83" s="424"/>
      <c r="AA83" s="469"/>
      <c r="AB83" s="423"/>
      <c r="AC83" s="423"/>
      <c r="AD83" s="423"/>
    </row>
    <row r="84" spans="2:30" ht="18" customHeight="1">
      <c r="B84" s="466">
        <v>2037</v>
      </c>
      <c r="D84" s="434" t="s">
        <v>347</v>
      </c>
      <c r="E84" s="435"/>
      <c r="F84" s="435"/>
      <c r="G84" s="435"/>
      <c r="H84" s="435"/>
      <c r="I84" s="435"/>
      <c r="J84" s="435"/>
      <c r="K84" s="435"/>
      <c r="L84" s="435"/>
      <c r="M84" s="436"/>
      <c r="N84" s="464"/>
      <c r="O84" s="465"/>
      <c r="P84" s="465"/>
      <c r="Q84" s="465"/>
      <c r="R84" s="424"/>
      <c r="S84" s="424"/>
      <c r="T84" s="424"/>
      <c r="U84" s="424"/>
      <c r="V84" s="424"/>
      <c r="W84" s="424"/>
      <c r="X84" s="424"/>
      <c r="Y84" s="424"/>
      <c r="Z84" s="424"/>
      <c r="AA84" s="469"/>
      <c r="AB84" s="423"/>
      <c r="AC84" s="423"/>
      <c r="AD84" s="423"/>
    </row>
    <row r="85" spans="2:30" ht="18" customHeight="1">
      <c r="B85" s="466">
        <v>2038</v>
      </c>
      <c r="D85" s="434" t="s">
        <v>428</v>
      </c>
      <c r="E85" s="435"/>
      <c r="F85" s="435"/>
      <c r="G85" s="435"/>
      <c r="H85" s="435"/>
      <c r="I85" s="435"/>
      <c r="J85" s="435"/>
      <c r="K85" s="435"/>
      <c r="L85" s="435"/>
      <c r="M85" s="436"/>
      <c r="N85" s="464"/>
      <c r="O85" s="465"/>
      <c r="P85" s="465"/>
      <c r="Q85" s="465"/>
      <c r="R85" s="424"/>
      <c r="S85" s="424"/>
      <c r="T85" s="424"/>
      <c r="U85" s="424"/>
      <c r="V85" s="424"/>
      <c r="W85" s="424"/>
      <c r="X85" s="424"/>
      <c r="Y85" s="424"/>
      <c r="Z85" s="424"/>
      <c r="AA85" s="469"/>
      <c r="AB85" s="423"/>
      <c r="AC85" s="423"/>
      <c r="AD85" s="423"/>
    </row>
    <row r="86" spans="2:30" ht="18" customHeight="1">
      <c r="B86" s="466">
        <v>2039</v>
      </c>
      <c r="D86" s="434" t="s">
        <v>330</v>
      </c>
      <c r="E86" s="435"/>
      <c r="F86" s="435"/>
      <c r="G86" s="435"/>
      <c r="H86" s="435"/>
      <c r="I86" s="435"/>
      <c r="J86" s="435"/>
      <c r="K86" s="435"/>
      <c r="L86" s="435"/>
      <c r="M86" s="436"/>
      <c r="N86" s="464"/>
      <c r="O86" s="465"/>
      <c r="P86" s="465"/>
      <c r="Q86" s="465"/>
      <c r="R86" s="424"/>
      <c r="S86" s="424"/>
      <c r="T86" s="424"/>
      <c r="U86" s="424"/>
      <c r="V86" s="424"/>
      <c r="W86" s="424"/>
      <c r="X86" s="424"/>
      <c r="Y86" s="424"/>
      <c r="Z86" s="424"/>
      <c r="AA86" s="469"/>
      <c r="AB86" s="423"/>
      <c r="AC86" s="423"/>
      <c r="AD86" s="423"/>
    </row>
    <row r="87" spans="2:30" ht="18" customHeight="1">
      <c r="B87" s="466">
        <v>2040</v>
      </c>
      <c r="D87" s="434" t="s">
        <v>331</v>
      </c>
      <c r="E87" s="435"/>
      <c r="F87" s="435"/>
      <c r="G87" s="435"/>
      <c r="H87" s="435"/>
      <c r="I87" s="435"/>
      <c r="J87" s="435"/>
      <c r="K87" s="435"/>
      <c r="L87" s="435"/>
      <c r="M87" s="436"/>
      <c r="N87" s="464"/>
      <c r="O87" s="465"/>
      <c r="P87" s="465"/>
      <c r="Q87" s="465"/>
      <c r="R87" s="424"/>
      <c r="S87" s="424"/>
      <c r="T87" s="424"/>
      <c r="U87" s="424"/>
      <c r="V87" s="424"/>
      <c r="W87" s="424"/>
      <c r="X87" s="424"/>
      <c r="Y87" s="424"/>
      <c r="Z87" s="424"/>
      <c r="AA87" s="469"/>
      <c r="AB87" s="423"/>
      <c r="AC87" s="423"/>
      <c r="AD87" s="423"/>
    </row>
    <row r="88" spans="2:30" ht="18" customHeight="1">
      <c r="B88" s="466"/>
      <c r="D88" s="434" t="s">
        <v>332</v>
      </c>
      <c r="E88" s="435"/>
      <c r="F88" s="435"/>
      <c r="G88" s="435"/>
      <c r="H88" s="435"/>
      <c r="I88" s="435"/>
      <c r="J88" s="435"/>
      <c r="K88" s="435"/>
      <c r="L88" s="435"/>
      <c r="M88" s="436"/>
      <c r="N88" s="470"/>
      <c r="O88" s="471"/>
      <c r="P88" s="471"/>
      <c r="Q88" s="471"/>
      <c r="R88" s="424"/>
      <c r="S88" s="424"/>
      <c r="T88" s="424"/>
      <c r="U88" s="424"/>
      <c r="V88" s="424"/>
      <c r="W88" s="424"/>
      <c r="X88" s="424"/>
      <c r="Y88" s="424"/>
      <c r="Z88" s="424"/>
      <c r="AA88" s="469"/>
      <c r="AB88" s="423"/>
      <c r="AC88" s="423"/>
      <c r="AD88" s="423"/>
    </row>
    <row r="89" spans="2:30" ht="18" customHeight="1">
      <c r="B89" s="466"/>
      <c r="D89" s="434" t="s">
        <v>333</v>
      </c>
      <c r="E89" s="435"/>
      <c r="F89" s="435"/>
      <c r="G89" s="435"/>
      <c r="H89" s="435"/>
      <c r="I89" s="435"/>
      <c r="J89" s="435"/>
      <c r="K89" s="435"/>
      <c r="L89" s="435"/>
      <c r="M89" s="436"/>
      <c r="N89" s="472"/>
      <c r="O89" s="468"/>
      <c r="P89" s="468"/>
      <c r="Q89" s="468"/>
      <c r="R89" s="424"/>
      <c r="S89" s="424"/>
      <c r="T89" s="424"/>
      <c r="U89" s="424"/>
      <c r="V89" s="424"/>
      <c r="W89" s="424"/>
      <c r="X89" s="424"/>
      <c r="Y89" s="424"/>
      <c r="Z89" s="424"/>
      <c r="AA89" s="469"/>
      <c r="AB89" s="423"/>
      <c r="AC89" s="423"/>
      <c r="AD89" s="423"/>
    </row>
    <row r="90" spans="2:30" ht="18" customHeight="1">
      <c r="B90" s="466"/>
      <c r="D90" s="434" t="s">
        <v>334</v>
      </c>
      <c r="E90" s="435"/>
      <c r="F90" s="435"/>
      <c r="G90" s="435"/>
      <c r="H90" s="435"/>
      <c r="I90" s="435"/>
      <c r="J90" s="435"/>
      <c r="K90" s="435"/>
      <c r="L90" s="435"/>
      <c r="M90" s="436"/>
      <c r="N90" s="464"/>
      <c r="O90" s="465"/>
      <c r="P90" s="465"/>
      <c r="Q90" s="465"/>
      <c r="R90" s="424"/>
      <c r="S90" s="424"/>
      <c r="T90" s="424"/>
      <c r="U90" s="424"/>
      <c r="V90" s="424"/>
      <c r="W90" s="424"/>
      <c r="X90" s="424"/>
      <c r="Y90" s="424"/>
      <c r="Z90" s="424"/>
      <c r="AA90" s="469"/>
      <c r="AB90" s="423"/>
      <c r="AC90" s="423"/>
      <c r="AD90" s="423"/>
    </row>
    <row r="91" spans="2:30" ht="18" customHeight="1">
      <c r="B91" s="466"/>
      <c r="D91" s="434" t="s">
        <v>335</v>
      </c>
      <c r="E91" s="435"/>
      <c r="F91" s="435"/>
      <c r="G91" s="435"/>
      <c r="H91" s="435"/>
      <c r="I91" s="435"/>
      <c r="J91" s="435"/>
      <c r="K91" s="435"/>
      <c r="L91" s="435"/>
      <c r="M91" s="436"/>
      <c r="N91" s="464"/>
      <c r="O91" s="465"/>
      <c r="P91" s="465"/>
      <c r="Q91" s="465"/>
      <c r="R91" s="424"/>
      <c r="S91" s="424"/>
      <c r="T91" s="424"/>
      <c r="U91" s="424"/>
      <c r="V91" s="424"/>
      <c r="W91" s="424"/>
      <c r="X91" s="424"/>
      <c r="Y91" s="424"/>
      <c r="Z91" s="424"/>
      <c r="AA91" s="469"/>
      <c r="AB91" s="423"/>
      <c r="AC91" s="423"/>
      <c r="AD91" s="423"/>
    </row>
    <row r="92" spans="2:30" ht="18" customHeight="1">
      <c r="B92" s="466"/>
      <c r="D92" s="434" t="s">
        <v>336</v>
      </c>
      <c r="E92" s="435"/>
      <c r="F92" s="435"/>
      <c r="G92" s="435"/>
      <c r="H92" s="435"/>
      <c r="I92" s="435"/>
      <c r="J92" s="435"/>
      <c r="K92" s="435"/>
      <c r="L92" s="435"/>
      <c r="M92" s="436"/>
      <c r="N92" s="472"/>
      <c r="O92" s="468"/>
      <c r="P92" s="468"/>
      <c r="Q92" s="468"/>
      <c r="R92" s="424"/>
      <c r="S92" s="424"/>
      <c r="T92" s="424"/>
      <c r="U92" s="424"/>
      <c r="V92" s="424"/>
      <c r="W92" s="424"/>
      <c r="X92" s="424"/>
      <c r="Y92" s="424"/>
      <c r="Z92" s="424"/>
      <c r="AA92" s="469"/>
      <c r="AB92" s="423"/>
      <c r="AC92" s="423"/>
      <c r="AD92" s="423"/>
    </row>
    <row r="93" spans="2:30" ht="18" customHeight="1">
      <c r="B93" s="466"/>
      <c r="D93" s="434" t="s">
        <v>337</v>
      </c>
      <c r="E93" s="435"/>
      <c r="F93" s="435"/>
      <c r="G93" s="435"/>
      <c r="H93" s="435"/>
      <c r="I93" s="435"/>
      <c r="J93" s="435"/>
      <c r="K93" s="435"/>
      <c r="L93" s="435"/>
      <c r="M93" s="436"/>
      <c r="N93" s="464"/>
      <c r="O93" s="465"/>
      <c r="P93" s="465"/>
      <c r="Q93" s="465"/>
      <c r="R93" s="424"/>
      <c r="S93" s="424"/>
      <c r="T93" s="424"/>
      <c r="U93" s="424"/>
      <c r="V93" s="424"/>
      <c r="W93" s="424"/>
      <c r="X93" s="424"/>
      <c r="Y93" s="424"/>
      <c r="Z93" s="424"/>
      <c r="AA93" s="469"/>
      <c r="AB93" s="423"/>
      <c r="AC93" s="423"/>
      <c r="AD93" s="423"/>
    </row>
    <row r="94" spans="2:30" ht="18" customHeight="1">
      <c r="B94" s="466"/>
      <c r="D94" s="434" t="s">
        <v>338</v>
      </c>
      <c r="E94" s="435"/>
      <c r="F94" s="435"/>
      <c r="G94" s="435"/>
      <c r="H94" s="435"/>
      <c r="I94" s="435"/>
      <c r="J94" s="435"/>
      <c r="K94" s="435"/>
      <c r="L94" s="435"/>
      <c r="M94" s="436"/>
      <c r="N94" s="464"/>
      <c r="O94" s="465"/>
      <c r="P94" s="465"/>
      <c r="Q94" s="465"/>
      <c r="R94" s="424"/>
      <c r="S94" s="424"/>
      <c r="T94" s="424"/>
      <c r="U94" s="424"/>
      <c r="V94" s="424"/>
      <c r="W94" s="424"/>
      <c r="X94" s="424"/>
      <c r="Y94" s="424"/>
      <c r="Z94" s="424"/>
      <c r="AA94" s="469"/>
      <c r="AB94" s="423"/>
      <c r="AC94" s="423"/>
      <c r="AD94" s="423"/>
    </row>
    <row r="95" spans="2:30" ht="18" customHeight="1">
      <c r="B95" s="466"/>
      <c r="D95" s="473" t="s">
        <v>348</v>
      </c>
      <c r="E95" s="474"/>
      <c r="F95" s="474"/>
      <c r="G95" s="474"/>
      <c r="H95" s="474"/>
      <c r="I95" s="474"/>
      <c r="J95" s="474"/>
      <c r="K95" s="474"/>
      <c r="L95" s="474"/>
      <c r="M95" s="475"/>
      <c r="N95" s="472"/>
      <c r="O95" s="468"/>
      <c r="P95" s="468"/>
      <c r="Q95" s="468"/>
      <c r="R95" s="424"/>
      <c r="S95" s="424"/>
      <c r="T95" s="424"/>
      <c r="U95" s="424"/>
      <c r="V95" s="424"/>
      <c r="W95" s="424"/>
      <c r="X95" s="424"/>
      <c r="Y95" s="424"/>
      <c r="Z95" s="424"/>
      <c r="AA95" s="469"/>
      <c r="AB95" s="423"/>
      <c r="AC95" s="423"/>
      <c r="AD95" s="423"/>
    </row>
    <row r="96" spans="2:30" ht="18" customHeight="1">
      <c r="B96" s="466"/>
      <c r="D96" s="473" t="s">
        <v>348</v>
      </c>
      <c r="E96" s="474"/>
      <c r="F96" s="474"/>
      <c r="G96" s="474"/>
      <c r="H96" s="474"/>
      <c r="I96" s="474"/>
      <c r="J96" s="474"/>
      <c r="K96" s="474"/>
      <c r="L96" s="474"/>
      <c r="M96" s="475"/>
      <c r="N96" s="464"/>
      <c r="O96" s="465"/>
      <c r="P96" s="465"/>
      <c r="Q96" s="465"/>
      <c r="R96" s="424"/>
      <c r="S96" s="424"/>
      <c r="T96" s="424"/>
      <c r="U96" s="424"/>
      <c r="V96" s="424"/>
      <c r="W96" s="424"/>
      <c r="X96" s="424"/>
      <c r="Y96" s="424"/>
      <c r="Z96" s="424"/>
      <c r="AA96" s="469"/>
      <c r="AB96" s="423"/>
      <c r="AC96" s="423"/>
      <c r="AD96" s="423"/>
    </row>
    <row r="97" spans="2:30" ht="18" customHeight="1">
      <c r="B97" s="466"/>
      <c r="D97" s="473" t="s">
        <v>348</v>
      </c>
      <c r="E97" s="474"/>
      <c r="F97" s="474"/>
      <c r="G97" s="474"/>
      <c r="H97" s="474"/>
      <c r="I97" s="474"/>
      <c r="J97" s="474"/>
      <c r="K97" s="474"/>
      <c r="L97" s="474"/>
      <c r="M97" s="475"/>
      <c r="N97" s="464"/>
      <c r="O97" s="465"/>
      <c r="P97" s="465"/>
      <c r="Q97" s="465"/>
      <c r="R97" s="424"/>
      <c r="S97" s="424"/>
      <c r="T97" s="424"/>
      <c r="U97" s="424"/>
      <c r="V97" s="424"/>
      <c r="W97" s="424"/>
      <c r="X97" s="424"/>
      <c r="Y97" s="424"/>
      <c r="Z97" s="424"/>
      <c r="AA97" s="469"/>
      <c r="AB97" s="423"/>
      <c r="AC97" s="423"/>
      <c r="AD97" s="423"/>
    </row>
    <row r="98" spans="2:30" ht="18" customHeight="1">
      <c r="B98" s="466"/>
      <c r="D98" s="473" t="s">
        <v>348</v>
      </c>
      <c r="E98" s="474"/>
      <c r="F98" s="474"/>
      <c r="G98" s="474"/>
      <c r="H98" s="474"/>
      <c r="I98" s="474"/>
      <c r="J98" s="474"/>
      <c r="K98" s="474"/>
      <c r="L98" s="474"/>
      <c r="M98" s="475"/>
      <c r="N98" s="472"/>
      <c r="O98" s="468"/>
      <c r="P98" s="468"/>
      <c r="Q98" s="468"/>
      <c r="R98" s="424"/>
      <c r="S98" s="424"/>
      <c r="T98" s="424"/>
      <c r="U98" s="424"/>
      <c r="V98" s="424"/>
      <c r="W98" s="424"/>
      <c r="X98" s="424"/>
      <c r="Y98" s="424"/>
      <c r="Z98" s="424"/>
      <c r="AA98" s="469"/>
      <c r="AB98" s="423"/>
      <c r="AC98" s="423"/>
      <c r="AD98" s="423"/>
    </row>
    <row r="99" spans="2:30" ht="18" customHeight="1">
      <c r="B99" s="466"/>
      <c r="D99" s="473" t="s">
        <v>348</v>
      </c>
      <c r="E99" s="474"/>
      <c r="F99" s="474"/>
      <c r="G99" s="474"/>
      <c r="H99" s="474"/>
      <c r="I99" s="474"/>
      <c r="J99" s="474"/>
      <c r="K99" s="474"/>
      <c r="L99" s="474"/>
      <c r="M99" s="475"/>
      <c r="N99" s="464"/>
      <c r="O99" s="465"/>
      <c r="P99" s="465"/>
      <c r="Q99" s="465"/>
      <c r="R99" s="424"/>
      <c r="S99" s="424"/>
      <c r="T99" s="424"/>
      <c r="U99" s="424"/>
      <c r="V99" s="424"/>
      <c r="W99" s="424"/>
      <c r="X99" s="424"/>
      <c r="Y99" s="424"/>
      <c r="Z99" s="424"/>
      <c r="AA99" s="469"/>
      <c r="AB99" s="423"/>
      <c r="AC99" s="423"/>
      <c r="AD99" s="423"/>
    </row>
    <row r="100" spans="2:30" ht="18" customHeight="1">
      <c r="B100" s="466"/>
      <c r="D100" s="473" t="s">
        <v>348</v>
      </c>
      <c r="E100" s="474"/>
      <c r="F100" s="474"/>
      <c r="G100" s="474"/>
      <c r="H100" s="474"/>
      <c r="I100" s="474"/>
      <c r="J100" s="474"/>
      <c r="K100" s="474"/>
      <c r="L100" s="474"/>
      <c r="M100" s="475"/>
      <c r="N100" s="464"/>
      <c r="O100" s="465"/>
      <c r="P100" s="465"/>
      <c r="Q100" s="465"/>
      <c r="R100" s="424"/>
      <c r="S100" s="424"/>
      <c r="T100" s="424"/>
      <c r="U100" s="424"/>
      <c r="V100" s="424"/>
      <c r="W100" s="424"/>
      <c r="X100" s="424"/>
      <c r="Y100" s="424"/>
      <c r="Z100" s="424"/>
      <c r="AA100" s="469"/>
      <c r="AB100" s="423"/>
      <c r="AC100" s="423"/>
      <c r="AD100" s="423"/>
    </row>
    <row r="101" spans="2:30" ht="18" customHeight="1">
      <c r="B101" s="466"/>
      <c r="D101" s="473" t="s">
        <v>348</v>
      </c>
      <c r="E101" s="474"/>
      <c r="F101" s="474"/>
      <c r="G101" s="474"/>
      <c r="H101" s="474"/>
      <c r="I101" s="474"/>
      <c r="J101" s="474"/>
      <c r="K101" s="474"/>
      <c r="L101" s="474"/>
      <c r="M101" s="475"/>
      <c r="N101" s="464"/>
      <c r="O101" s="465"/>
      <c r="P101" s="465"/>
      <c r="Q101" s="465"/>
      <c r="R101" s="424"/>
      <c r="S101" s="424"/>
      <c r="T101" s="476"/>
      <c r="U101" s="476"/>
      <c r="V101" s="476"/>
      <c r="W101" s="476"/>
      <c r="X101" s="476"/>
      <c r="Y101" s="476"/>
      <c r="Z101" s="469"/>
      <c r="AA101" s="469"/>
      <c r="AB101" s="423"/>
      <c r="AC101" s="423"/>
      <c r="AD101" s="423"/>
    </row>
    <row r="102" spans="2:30" ht="18" customHeight="1">
      <c r="B102" s="466"/>
      <c r="D102" s="473" t="s">
        <v>348</v>
      </c>
      <c r="E102" s="474"/>
      <c r="F102" s="474"/>
      <c r="G102" s="474"/>
      <c r="H102" s="474"/>
      <c r="I102" s="474"/>
      <c r="J102" s="474"/>
      <c r="K102" s="474"/>
      <c r="L102" s="474"/>
      <c r="M102" s="475"/>
      <c r="N102" s="464"/>
      <c r="O102" s="465"/>
      <c r="P102" s="465"/>
      <c r="Q102" s="465"/>
      <c r="R102" s="424"/>
      <c r="S102" s="424"/>
      <c r="T102" s="476"/>
      <c r="U102" s="476"/>
      <c r="V102" s="476"/>
      <c r="W102" s="476"/>
      <c r="X102" s="476"/>
      <c r="Y102" s="476"/>
      <c r="Z102" s="469"/>
      <c r="AA102" s="469"/>
      <c r="AB102" s="423"/>
      <c r="AC102" s="423"/>
      <c r="AD102" s="423"/>
    </row>
    <row r="103" spans="2:30" ht="18" customHeight="1">
      <c r="B103" s="466"/>
      <c r="N103" s="464"/>
      <c r="O103" s="465"/>
      <c r="P103" s="465"/>
      <c r="Q103" s="465"/>
      <c r="R103" s="424"/>
      <c r="S103" s="424"/>
      <c r="T103" s="476"/>
      <c r="U103" s="476"/>
      <c r="V103" s="476"/>
      <c r="W103" s="476"/>
      <c r="X103" s="476"/>
      <c r="Y103" s="476"/>
      <c r="Z103" s="469"/>
      <c r="AA103" s="469"/>
      <c r="AB103" s="423"/>
      <c r="AC103" s="423"/>
      <c r="AD103" s="423"/>
    </row>
    <row r="104" spans="2:30" ht="18" customHeight="1" thickBot="1">
      <c r="B104" s="466"/>
      <c r="N104" s="472"/>
      <c r="O104" s="468"/>
      <c r="P104" s="468"/>
      <c r="Q104" s="468"/>
      <c r="R104" s="424"/>
      <c r="S104" s="424"/>
      <c r="T104" s="476"/>
      <c r="U104" s="476"/>
      <c r="V104" s="476"/>
      <c r="W104" s="476"/>
      <c r="X104" s="476"/>
      <c r="Y104" s="476"/>
      <c r="Z104" s="469"/>
      <c r="AA104" s="469"/>
      <c r="AB104" s="423"/>
      <c r="AC104" s="423"/>
      <c r="AD104" s="423"/>
    </row>
    <row r="105" spans="2:30" ht="18" customHeight="1">
      <c r="C105" s="477"/>
      <c r="D105" s="478"/>
      <c r="N105" s="464"/>
      <c r="O105" s="465"/>
      <c r="P105" s="465"/>
      <c r="Q105" s="465"/>
      <c r="R105" s="424"/>
      <c r="S105" s="424"/>
      <c r="T105" s="476"/>
      <c r="U105" s="476"/>
      <c r="V105" s="476"/>
      <c r="W105" s="476"/>
      <c r="X105" s="476"/>
      <c r="Y105" s="476"/>
      <c r="Z105" s="469"/>
      <c r="AA105" s="423"/>
      <c r="AB105" s="423"/>
      <c r="AC105" s="423"/>
      <c r="AD105" s="423"/>
    </row>
    <row r="106" spans="2:30" ht="18" customHeight="1">
      <c r="C106" s="479"/>
      <c r="D106" s="480"/>
      <c r="N106" s="464"/>
      <c r="O106" s="465"/>
      <c r="P106" s="465"/>
      <c r="Q106" s="465"/>
      <c r="R106" s="424"/>
      <c r="S106" s="424"/>
      <c r="T106" s="476"/>
      <c r="U106" s="476"/>
      <c r="V106" s="476"/>
      <c r="W106" s="476"/>
      <c r="X106" s="476"/>
      <c r="Y106" s="476"/>
      <c r="Z106" s="469"/>
      <c r="AA106" s="423"/>
      <c r="AB106" s="423"/>
      <c r="AC106" s="423"/>
      <c r="AD106" s="423"/>
    </row>
    <row r="107" spans="2:30" ht="18" customHeight="1">
      <c r="C107" s="479"/>
      <c r="D107" s="480"/>
      <c r="N107" s="472"/>
      <c r="O107" s="468"/>
      <c r="P107" s="468"/>
      <c r="Q107" s="468"/>
      <c r="R107" s="476"/>
      <c r="S107" s="476"/>
      <c r="T107" s="476"/>
      <c r="U107" s="476"/>
      <c r="V107" s="476"/>
      <c r="W107" s="476"/>
      <c r="X107" s="476"/>
      <c r="Y107" s="476"/>
      <c r="Z107" s="469"/>
      <c r="AA107" s="423"/>
      <c r="AB107" s="423"/>
      <c r="AC107" s="423"/>
      <c r="AD107" s="423"/>
    </row>
    <row r="108" spans="2:30" ht="18" customHeight="1">
      <c r="C108" s="479"/>
      <c r="D108" s="480"/>
      <c r="N108" s="464"/>
      <c r="O108" s="465"/>
      <c r="P108" s="465"/>
      <c r="Q108" s="465"/>
      <c r="R108" s="476"/>
      <c r="S108" s="476"/>
      <c r="T108" s="476"/>
      <c r="U108" s="476"/>
      <c r="V108" s="476"/>
      <c r="W108" s="476"/>
      <c r="X108" s="476"/>
      <c r="Y108" s="476"/>
      <c r="Z108" s="469"/>
      <c r="AA108" s="423"/>
      <c r="AB108" s="423"/>
      <c r="AC108" s="423"/>
      <c r="AD108" s="423"/>
    </row>
    <row r="109" spans="2:30" ht="18" customHeight="1">
      <c r="C109" s="479"/>
      <c r="D109" s="480"/>
      <c r="N109" s="464"/>
      <c r="O109" s="465"/>
      <c r="P109" s="465"/>
      <c r="Q109" s="465"/>
      <c r="R109" s="476"/>
      <c r="S109" s="476"/>
      <c r="T109" s="476"/>
      <c r="U109" s="476"/>
      <c r="V109" s="476"/>
      <c r="W109" s="476"/>
      <c r="X109" s="476"/>
      <c r="Y109" s="476"/>
      <c r="Z109" s="469"/>
      <c r="AA109" s="423"/>
      <c r="AB109" s="423"/>
      <c r="AC109" s="423"/>
      <c r="AD109" s="423"/>
    </row>
    <row r="110" spans="2:30" ht="18" customHeight="1">
      <c r="C110" s="479"/>
      <c r="D110" s="480"/>
      <c r="N110" s="464"/>
      <c r="O110" s="465"/>
      <c r="P110" s="465"/>
      <c r="Q110" s="465"/>
      <c r="R110" s="481"/>
      <c r="S110" s="476"/>
      <c r="T110" s="476"/>
      <c r="U110" s="476"/>
      <c r="V110" s="476"/>
      <c r="W110" s="476"/>
      <c r="X110" s="476"/>
      <c r="Y110" s="476"/>
      <c r="Z110" s="469"/>
      <c r="AA110" s="423"/>
      <c r="AB110" s="423"/>
      <c r="AC110" s="423"/>
      <c r="AD110" s="423"/>
    </row>
    <row r="111" spans="2:30" ht="18" customHeight="1">
      <c r="C111" s="479"/>
      <c r="D111" s="480"/>
      <c r="N111" s="464"/>
      <c r="O111" s="465"/>
      <c r="P111" s="465"/>
      <c r="Q111" s="465"/>
      <c r="R111" s="481"/>
      <c r="S111" s="476"/>
      <c r="T111" s="476"/>
      <c r="U111" s="476"/>
      <c r="V111" s="476"/>
      <c r="W111" s="476"/>
      <c r="X111" s="476"/>
      <c r="Y111" s="476"/>
      <c r="Z111" s="469"/>
      <c r="AA111" s="423"/>
      <c r="AB111" s="423"/>
      <c r="AC111" s="423"/>
      <c r="AD111" s="423"/>
    </row>
    <row r="112" spans="2:30" ht="18" customHeight="1">
      <c r="C112" s="479"/>
      <c r="D112" s="480"/>
      <c r="N112" s="464"/>
      <c r="O112" s="465"/>
      <c r="P112" s="465"/>
      <c r="Q112" s="465"/>
      <c r="R112" s="481"/>
      <c r="S112" s="476"/>
      <c r="T112" s="476"/>
      <c r="U112" s="476"/>
      <c r="V112" s="476"/>
      <c r="W112" s="476"/>
      <c r="X112" s="476"/>
      <c r="Y112" s="476"/>
      <c r="Z112" s="469"/>
      <c r="AA112" s="423"/>
      <c r="AB112" s="423"/>
      <c r="AC112" s="423"/>
      <c r="AD112" s="423"/>
    </row>
    <row r="113" spans="2:30" ht="18" customHeight="1">
      <c r="C113" s="479"/>
      <c r="D113" s="480"/>
      <c r="N113" s="470"/>
      <c r="O113" s="471"/>
      <c r="P113" s="471"/>
      <c r="Q113" s="471"/>
      <c r="R113" s="481"/>
      <c r="S113" s="476"/>
      <c r="T113" s="476"/>
      <c r="U113" s="476"/>
      <c r="V113" s="476"/>
      <c r="W113" s="476"/>
      <c r="X113" s="476"/>
      <c r="Y113" s="476"/>
      <c r="Z113" s="469"/>
      <c r="AA113" s="423"/>
      <c r="AB113" s="423"/>
      <c r="AC113" s="423"/>
      <c r="AD113" s="423"/>
    </row>
    <row r="114" spans="2:30" ht="18" customHeight="1">
      <c r="C114" s="479"/>
      <c r="D114" s="480"/>
      <c r="N114" s="472"/>
      <c r="O114" s="468"/>
      <c r="P114" s="468"/>
      <c r="Q114" s="468"/>
      <c r="R114" s="481"/>
      <c r="S114" s="476"/>
      <c r="T114" s="476"/>
      <c r="U114" s="476"/>
      <c r="V114" s="476"/>
      <c r="W114" s="476"/>
      <c r="X114" s="476"/>
      <c r="Y114" s="476"/>
      <c r="Z114" s="469"/>
      <c r="AA114" s="423"/>
      <c r="AB114" s="423"/>
      <c r="AC114" s="423"/>
      <c r="AD114" s="423"/>
    </row>
    <row r="115" spans="2:30" ht="18" customHeight="1" thickBot="1">
      <c r="C115" s="482"/>
      <c r="D115" s="483"/>
      <c r="N115" s="464"/>
      <c r="O115" s="465"/>
      <c r="P115" s="465"/>
      <c r="Q115" s="465"/>
      <c r="R115" s="481"/>
      <c r="S115" s="476"/>
      <c r="T115" s="476"/>
      <c r="U115" s="476"/>
      <c r="V115" s="476"/>
      <c r="W115" s="476"/>
      <c r="X115" s="476"/>
      <c r="Y115" s="476"/>
      <c r="Z115" s="469"/>
      <c r="AA115" s="423"/>
      <c r="AB115" s="423"/>
      <c r="AC115" s="423"/>
      <c r="AD115" s="423"/>
    </row>
    <row r="116" spans="2:30" ht="18" customHeight="1">
      <c r="B116" s="466"/>
      <c r="N116" s="464"/>
      <c r="O116" s="465"/>
      <c r="P116" s="465"/>
      <c r="Q116" s="465"/>
      <c r="R116" s="481"/>
      <c r="S116" s="476"/>
      <c r="T116" s="476"/>
      <c r="U116" s="476"/>
      <c r="V116" s="476"/>
      <c r="W116" s="476"/>
      <c r="X116" s="476"/>
      <c r="Y116" s="476"/>
      <c r="Z116" s="469"/>
      <c r="AA116" s="423"/>
      <c r="AB116" s="423"/>
      <c r="AC116" s="423"/>
      <c r="AD116" s="423"/>
    </row>
    <row r="117" spans="2:30" ht="18" customHeight="1">
      <c r="B117" s="466"/>
      <c r="N117" s="484"/>
      <c r="O117" s="485"/>
      <c r="P117" s="485"/>
      <c r="Q117" s="485"/>
      <c r="R117" s="481"/>
      <c r="S117" s="476"/>
      <c r="T117" s="476"/>
      <c r="U117" s="476"/>
      <c r="V117" s="476"/>
      <c r="W117" s="476"/>
      <c r="X117" s="476"/>
      <c r="Y117" s="476"/>
      <c r="Z117" s="469"/>
      <c r="AA117" s="423"/>
      <c r="AB117" s="423"/>
      <c r="AC117" s="423"/>
      <c r="AD117" s="423"/>
    </row>
    <row r="118" spans="2:30" ht="18" customHeight="1">
      <c r="B118" s="466"/>
      <c r="N118" s="464"/>
      <c r="O118" s="465"/>
      <c r="P118" s="465"/>
      <c r="Q118" s="465"/>
      <c r="R118" s="481"/>
      <c r="S118" s="476"/>
      <c r="T118" s="476"/>
      <c r="U118" s="476"/>
      <c r="V118" s="476"/>
      <c r="W118" s="476"/>
      <c r="X118" s="476"/>
      <c r="Y118" s="476"/>
      <c r="Z118" s="469"/>
      <c r="AA118" s="423"/>
      <c r="AB118" s="423"/>
      <c r="AC118" s="423"/>
      <c r="AD118" s="423"/>
    </row>
    <row r="119" spans="2:30" ht="18" customHeight="1">
      <c r="B119" s="466"/>
      <c r="N119" s="464"/>
      <c r="O119" s="465"/>
      <c r="P119" s="465"/>
      <c r="Q119" s="465"/>
      <c r="R119" s="481"/>
      <c r="S119" s="476"/>
      <c r="T119" s="476"/>
      <c r="U119" s="476"/>
      <c r="V119" s="476"/>
      <c r="W119" s="476"/>
      <c r="X119" s="476"/>
      <c r="Y119" s="476"/>
      <c r="Z119" s="469"/>
      <c r="AA119" s="423"/>
      <c r="AB119" s="423"/>
      <c r="AC119" s="423"/>
      <c r="AD119" s="423"/>
    </row>
    <row r="120" spans="2:30" ht="18" customHeight="1">
      <c r="B120" s="466"/>
      <c r="N120" s="464"/>
      <c r="O120" s="465"/>
      <c r="P120" s="465"/>
      <c r="Q120" s="465"/>
      <c r="R120" s="481"/>
      <c r="S120" s="476"/>
      <c r="T120" s="476"/>
      <c r="U120" s="476"/>
      <c r="V120" s="476"/>
      <c r="W120" s="476"/>
      <c r="X120" s="476"/>
      <c r="Y120" s="476"/>
      <c r="Z120" s="469"/>
      <c r="AA120" s="423"/>
      <c r="AB120" s="423"/>
      <c r="AC120" s="423"/>
      <c r="AD120" s="423"/>
    </row>
    <row r="121" spans="2:30" ht="18" customHeight="1">
      <c r="B121" s="466"/>
      <c r="N121" s="464"/>
      <c r="O121" s="465"/>
      <c r="P121" s="465"/>
      <c r="Q121" s="465"/>
      <c r="R121" s="481"/>
      <c r="S121" s="476"/>
      <c r="T121" s="476"/>
      <c r="U121" s="476"/>
      <c r="V121" s="476"/>
      <c r="W121" s="486"/>
      <c r="X121" s="486"/>
      <c r="Y121" s="476"/>
      <c r="Z121" s="469"/>
      <c r="AA121" s="423"/>
      <c r="AB121" s="423"/>
      <c r="AC121" s="423"/>
      <c r="AD121" s="423"/>
    </row>
    <row r="122" spans="2:30" ht="18" customHeight="1">
      <c r="B122" s="466"/>
      <c r="N122" s="470"/>
      <c r="O122" s="471"/>
      <c r="P122" s="471"/>
      <c r="Q122" s="471"/>
      <c r="R122" s="481"/>
      <c r="S122" s="476"/>
      <c r="T122" s="476"/>
      <c r="U122" s="476"/>
      <c r="V122" s="476"/>
      <c r="W122" s="476"/>
      <c r="X122" s="476"/>
      <c r="Y122" s="476"/>
      <c r="Z122" s="469"/>
      <c r="AA122" s="423"/>
      <c r="AB122" s="423"/>
      <c r="AC122" s="423"/>
      <c r="AD122" s="423"/>
    </row>
    <row r="123" spans="2:30" ht="18" customHeight="1">
      <c r="B123" s="466"/>
      <c r="N123" s="472"/>
      <c r="O123" s="468"/>
      <c r="P123" s="468"/>
      <c r="Q123" s="468"/>
      <c r="R123" s="481"/>
      <c r="S123" s="476"/>
      <c r="T123" s="476"/>
      <c r="U123" s="476"/>
      <c r="V123" s="476"/>
      <c r="W123" s="476"/>
      <c r="X123" s="476"/>
      <c r="Y123" s="476"/>
      <c r="Z123" s="469"/>
      <c r="AA123" s="423"/>
      <c r="AB123" s="423"/>
      <c r="AC123" s="423"/>
      <c r="AD123" s="423"/>
    </row>
    <row r="124" spans="2:30" ht="18" customHeight="1">
      <c r="N124" s="464"/>
      <c r="O124" s="465"/>
      <c r="P124" s="465"/>
      <c r="Q124" s="465"/>
      <c r="R124" s="481"/>
      <c r="S124" s="476"/>
      <c r="T124" s="476"/>
      <c r="U124" s="476"/>
      <c r="V124" s="476"/>
      <c r="W124" s="476"/>
      <c r="X124" s="476"/>
      <c r="Y124" s="476"/>
      <c r="Z124" s="469"/>
      <c r="AA124" s="423"/>
      <c r="AB124" s="423"/>
      <c r="AC124" s="423"/>
      <c r="AD124" s="423"/>
    </row>
    <row r="125" spans="2:30" ht="18" customHeight="1">
      <c r="N125" s="464"/>
      <c r="O125" s="465"/>
      <c r="P125" s="465"/>
      <c r="Q125" s="465"/>
      <c r="R125" s="481"/>
      <c r="S125" s="476"/>
      <c r="T125" s="476"/>
      <c r="U125" s="476"/>
      <c r="V125" s="476"/>
      <c r="W125" s="476"/>
      <c r="X125" s="476"/>
      <c r="Y125" s="476"/>
      <c r="Z125" s="469"/>
      <c r="AA125" s="423"/>
      <c r="AB125" s="423"/>
      <c r="AC125" s="423"/>
      <c r="AD125" s="423"/>
    </row>
    <row r="126" spans="2:30" ht="18" customHeight="1">
      <c r="N126" s="464"/>
      <c r="O126" s="465"/>
      <c r="P126" s="465"/>
      <c r="Q126" s="465"/>
      <c r="R126" s="481"/>
      <c r="S126" s="476"/>
      <c r="T126" s="476"/>
      <c r="U126" s="476"/>
      <c r="V126" s="476"/>
      <c r="W126" s="476"/>
      <c r="X126" s="476"/>
      <c r="Y126" s="476"/>
      <c r="Z126" s="469"/>
      <c r="AA126" s="423"/>
      <c r="AB126" s="423"/>
      <c r="AC126" s="423"/>
      <c r="AD126" s="423"/>
    </row>
    <row r="127" spans="2:30" ht="18" customHeight="1">
      <c r="N127" s="464"/>
      <c r="O127" s="465"/>
      <c r="P127" s="465"/>
      <c r="Q127" s="465"/>
      <c r="R127" s="481"/>
      <c r="S127" s="476"/>
      <c r="T127" s="476"/>
      <c r="U127" s="476"/>
      <c r="V127" s="476"/>
      <c r="W127" s="476"/>
      <c r="X127" s="476"/>
      <c r="Y127" s="476"/>
      <c r="Z127" s="469"/>
      <c r="AA127" s="423"/>
      <c r="AB127" s="423"/>
      <c r="AC127" s="423"/>
      <c r="AD127" s="423"/>
    </row>
    <row r="128" spans="2:30" ht="18" customHeight="1">
      <c r="N128" s="464"/>
      <c r="O128" s="465"/>
      <c r="P128" s="465"/>
      <c r="Q128" s="465"/>
      <c r="R128" s="481"/>
      <c r="S128" s="476"/>
      <c r="T128" s="476"/>
      <c r="U128" s="476"/>
      <c r="V128" s="476"/>
      <c r="W128" s="476"/>
      <c r="X128" s="476"/>
      <c r="Y128" s="476"/>
      <c r="Z128" s="469"/>
      <c r="AA128" s="423"/>
      <c r="AB128" s="423"/>
      <c r="AC128" s="423"/>
      <c r="AD128" s="423"/>
    </row>
    <row r="129" spans="14:30" ht="18" customHeight="1">
      <c r="N129" s="464"/>
      <c r="O129" s="465"/>
      <c r="P129" s="465"/>
      <c r="Q129" s="465"/>
      <c r="R129" s="481"/>
      <c r="S129" s="476"/>
      <c r="T129" s="476"/>
      <c r="U129" s="476"/>
      <c r="V129" s="476"/>
      <c r="W129" s="476"/>
      <c r="X129" s="476"/>
      <c r="Y129" s="476"/>
      <c r="Z129" s="469"/>
      <c r="AA129" s="423"/>
      <c r="AB129" s="423"/>
      <c r="AC129" s="423"/>
      <c r="AD129" s="423"/>
    </row>
    <row r="130" spans="14:30" ht="18" customHeight="1">
      <c r="N130" s="464"/>
      <c r="O130" s="465"/>
      <c r="P130" s="465"/>
      <c r="Q130" s="465"/>
      <c r="R130" s="481"/>
      <c r="S130" s="476"/>
      <c r="T130" s="476"/>
      <c r="U130" s="476"/>
      <c r="V130" s="476"/>
      <c r="W130" s="476"/>
      <c r="X130" s="476"/>
      <c r="Y130" s="476"/>
      <c r="Z130" s="469"/>
      <c r="AA130" s="423"/>
      <c r="AB130" s="423"/>
      <c r="AC130" s="423"/>
      <c r="AD130" s="423"/>
    </row>
    <row r="131" spans="14:30" ht="14" customHeight="1">
      <c r="N131" s="464"/>
      <c r="O131" s="465"/>
      <c r="P131" s="465"/>
      <c r="Q131" s="465"/>
      <c r="R131" s="481"/>
      <c r="S131" s="476"/>
      <c r="T131" s="476"/>
      <c r="U131" s="476"/>
      <c r="V131" s="476"/>
      <c r="W131" s="476"/>
      <c r="X131" s="476"/>
      <c r="Y131" s="476"/>
      <c r="Z131" s="469"/>
      <c r="AA131" s="423"/>
      <c r="AB131" s="423"/>
      <c r="AC131" s="423"/>
      <c r="AD131" s="423"/>
    </row>
    <row r="132" spans="14:30" ht="23" customHeight="1">
      <c r="N132" s="464"/>
      <c r="O132" s="465"/>
      <c r="P132" s="465"/>
      <c r="Q132" s="465"/>
      <c r="R132" s="481"/>
      <c r="S132" s="476"/>
      <c r="T132" s="476"/>
      <c r="U132" s="476"/>
      <c r="V132" s="476"/>
      <c r="W132" s="486"/>
      <c r="X132" s="486"/>
      <c r="Y132" s="476"/>
      <c r="Z132" s="469"/>
      <c r="AA132" s="423"/>
      <c r="AB132" s="423"/>
      <c r="AC132" s="423"/>
      <c r="AD132" s="423"/>
    </row>
    <row r="133" spans="14:30" ht="14" customHeight="1">
      <c r="N133" s="472"/>
      <c r="O133" s="468"/>
      <c r="P133" s="468"/>
      <c r="Q133" s="468"/>
      <c r="R133" s="481"/>
      <c r="S133" s="476"/>
      <c r="T133" s="476"/>
      <c r="U133" s="476"/>
      <c r="V133" s="476"/>
      <c r="W133" s="476"/>
      <c r="X133" s="476"/>
      <c r="Y133" s="476"/>
      <c r="Z133" s="469"/>
      <c r="AA133" s="423"/>
      <c r="AB133" s="423"/>
      <c r="AC133" s="423"/>
      <c r="AD133" s="423"/>
    </row>
    <row r="134" spans="14:30" ht="14" customHeight="1">
      <c r="N134" s="464"/>
      <c r="O134" s="465"/>
      <c r="P134" s="465"/>
      <c r="Q134" s="465"/>
      <c r="R134" s="481"/>
      <c r="S134" s="476"/>
      <c r="T134" s="476"/>
      <c r="U134" s="476"/>
      <c r="V134" s="476"/>
      <c r="W134" s="476"/>
      <c r="X134" s="476"/>
      <c r="Y134" s="476"/>
      <c r="Z134" s="469"/>
      <c r="AA134" s="423"/>
      <c r="AB134" s="423"/>
      <c r="AC134" s="423"/>
      <c r="AD134" s="423"/>
    </row>
    <row r="135" spans="14:30" ht="14" customHeight="1">
      <c r="N135" s="464"/>
      <c r="O135" s="465"/>
      <c r="P135" s="465"/>
      <c r="Q135" s="465"/>
      <c r="R135" s="481"/>
      <c r="S135" s="476"/>
      <c r="T135" s="476"/>
      <c r="U135" s="476"/>
      <c r="V135" s="476"/>
      <c r="W135" s="476"/>
      <c r="X135" s="476"/>
      <c r="Y135" s="476"/>
      <c r="Z135" s="469"/>
      <c r="AA135" s="423"/>
      <c r="AB135" s="423"/>
      <c r="AC135" s="423"/>
      <c r="AD135" s="423"/>
    </row>
    <row r="136" spans="14:30" ht="14" customHeight="1">
      <c r="N136" s="464"/>
      <c r="O136" s="465"/>
      <c r="P136" s="465"/>
      <c r="Q136" s="465"/>
      <c r="R136" s="481"/>
      <c r="S136" s="476"/>
      <c r="T136" s="476"/>
      <c r="U136" s="476"/>
      <c r="V136" s="476"/>
      <c r="W136" s="476"/>
      <c r="X136" s="476"/>
      <c r="Y136" s="476"/>
      <c r="Z136" s="469"/>
      <c r="AA136" s="423"/>
      <c r="AB136" s="423"/>
      <c r="AC136" s="423"/>
      <c r="AD136" s="423"/>
    </row>
    <row r="137" spans="14:30" ht="14" customHeight="1">
      <c r="R137" s="481"/>
      <c r="S137" s="476"/>
      <c r="T137" s="476"/>
      <c r="U137" s="476"/>
      <c r="V137" s="476"/>
      <c r="W137" s="476"/>
      <c r="X137" s="476"/>
      <c r="Y137" s="476"/>
      <c r="Z137" s="469"/>
      <c r="AA137" s="423"/>
      <c r="AB137" s="423"/>
      <c r="AC137" s="423"/>
      <c r="AD137" s="423"/>
    </row>
    <row r="138" spans="14:30" ht="14" customHeight="1">
      <c r="R138" s="481"/>
      <c r="S138" s="476"/>
      <c r="T138" s="476"/>
      <c r="U138" s="476"/>
      <c r="V138" s="476"/>
      <c r="W138" s="476"/>
      <c r="X138" s="476"/>
      <c r="Y138" s="476"/>
      <c r="Z138" s="469"/>
      <c r="AA138" s="423"/>
      <c r="AB138" s="423"/>
      <c r="AC138" s="423"/>
      <c r="AD138" s="423"/>
    </row>
    <row r="139" spans="14:30" ht="14" customHeight="1">
      <c r="R139" s="481"/>
      <c r="S139" s="476"/>
      <c r="T139" s="476"/>
      <c r="U139" s="476"/>
      <c r="V139" s="476"/>
      <c r="W139" s="476"/>
      <c r="X139" s="476"/>
      <c r="Y139" s="476"/>
      <c r="Z139" s="469"/>
      <c r="AA139" s="423"/>
      <c r="AB139" s="423"/>
      <c r="AC139" s="423"/>
      <c r="AD139" s="423"/>
    </row>
    <row r="140" spans="14:30" ht="14" customHeight="1">
      <c r="R140" s="481"/>
      <c r="S140" s="476"/>
      <c r="T140" s="476"/>
      <c r="U140" s="476"/>
      <c r="V140" s="476"/>
      <c r="W140" s="476"/>
      <c r="X140" s="476"/>
      <c r="Y140" s="476"/>
      <c r="Z140" s="469"/>
      <c r="AA140" s="423"/>
      <c r="AB140" s="423"/>
      <c r="AC140" s="423"/>
      <c r="AD140" s="423"/>
    </row>
    <row r="141" spans="14:30" ht="14" customHeight="1">
      <c r="R141" s="481"/>
      <c r="S141" s="476"/>
      <c r="T141" s="476"/>
      <c r="U141" s="476"/>
      <c r="V141" s="476"/>
      <c r="W141" s="476"/>
      <c r="X141" s="476"/>
      <c r="Y141" s="476"/>
      <c r="Z141" s="469"/>
      <c r="AA141" s="423"/>
      <c r="AB141" s="423"/>
      <c r="AC141" s="423"/>
      <c r="AD141" s="423"/>
    </row>
    <row r="142" spans="14:30" ht="14" customHeight="1">
      <c r="R142" s="481"/>
      <c r="S142" s="476"/>
      <c r="T142" s="481"/>
      <c r="U142" s="481"/>
      <c r="V142" s="481"/>
      <c r="W142" s="481"/>
      <c r="X142" s="481"/>
      <c r="Y142" s="481"/>
      <c r="Z142" s="423"/>
      <c r="AA142" s="423"/>
      <c r="AB142" s="423"/>
      <c r="AC142" s="423"/>
      <c r="AD142" s="423"/>
    </row>
    <row r="143" spans="14:30" ht="14" customHeight="1">
      <c r="R143" s="481"/>
      <c r="S143" s="476"/>
      <c r="T143" s="481"/>
      <c r="U143" s="481"/>
      <c r="V143" s="481"/>
      <c r="W143" s="481"/>
      <c r="X143" s="481"/>
      <c r="Y143" s="481"/>
      <c r="Z143" s="423"/>
      <c r="AA143" s="423"/>
      <c r="AB143" s="423"/>
      <c r="AC143" s="423"/>
      <c r="AD143" s="423"/>
    </row>
    <row r="144" spans="14:30" ht="14" customHeight="1">
      <c r="R144" s="481"/>
      <c r="S144" s="476"/>
      <c r="T144" s="481"/>
      <c r="U144" s="481"/>
      <c r="V144" s="481"/>
      <c r="W144" s="481"/>
      <c r="X144" s="481"/>
      <c r="Y144" s="481"/>
      <c r="Z144" s="423"/>
      <c r="AA144" s="423"/>
      <c r="AB144" s="423"/>
      <c r="AC144" s="423"/>
      <c r="AD144" s="423"/>
    </row>
    <row r="145" spans="18:30" ht="14" customHeight="1">
      <c r="R145" s="481"/>
      <c r="S145" s="476"/>
      <c r="T145" s="481"/>
      <c r="U145" s="481"/>
      <c r="V145" s="481"/>
      <c r="W145" s="481"/>
      <c r="X145" s="481"/>
      <c r="Y145" s="481"/>
      <c r="Z145" s="423"/>
      <c r="AA145" s="423"/>
      <c r="AB145" s="423"/>
      <c r="AC145" s="423"/>
      <c r="AD145" s="423"/>
    </row>
    <row r="146" spans="18:30" ht="15" customHeight="1">
      <c r="R146" s="481"/>
      <c r="S146" s="476"/>
      <c r="T146" s="481"/>
      <c r="U146" s="481"/>
      <c r="V146" s="481"/>
      <c r="W146" s="481"/>
      <c r="X146" s="481"/>
      <c r="Y146" s="481"/>
      <c r="Z146" s="423"/>
      <c r="AA146" s="423"/>
      <c r="AB146" s="423"/>
      <c r="AC146" s="423"/>
      <c r="AD146" s="423"/>
    </row>
    <row r="147" spans="18:30">
      <c r="R147" s="481"/>
      <c r="S147" s="476"/>
    </row>
    <row r="148" spans="18:30">
      <c r="R148" s="481"/>
      <c r="S148" s="481"/>
    </row>
    <row r="149" spans="18:30">
      <c r="R149" s="481"/>
      <c r="S149" s="481"/>
    </row>
    <row r="150" spans="18:30">
      <c r="R150" s="481"/>
      <c r="S150" s="481"/>
    </row>
    <row r="151" spans="18:30">
      <c r="R151" s="481"/>
      <c r="S151" s="481"/>
    </row>
    <row r="152" spans="18:30">
      <c r="R152" s="481"/>
      <c r="S152" s="481"/>
    </row>
  </sheetData>
  <sheetProtection algorithmName="SHA-512" hashValue="xr0F3OfHiQWa+nDutFJBR2KHAERpJhm8Ql1wvZpiVSB/zpISYeyF2F+F5zi734SwPiDOFiGhgRqN7MtqnlM4IA==" saltValue="5cHa4KeafDaNeLJipk/moQ==" spinCount="100000" sheet="1" scenarios="1" selectLockedCells="1" selectUnlockedCells="1"/>
  <mergeCells count="5">
    <mergeCell ref="B4:B5"/>
    <mergeCell ref="O4:O5"/>
    <mergeCell ref="P4:P5"/>
    <mergeCell ref="Q4:Q5"/>
    <mergeCell ref="C4:C5"/>
  </mergeCells>
  <pageMargins left="0.23622047244094499" right="0.23622047244094499" top="0.47244094488188998" bottom="0.74803149606299202" header="0.31496062992126" footer="0.31496062992126"/>
  <pageSetup paperSize="9" scale="46"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rgb="FF92D050"/>
    <pageSetUpPr fitToPage="1"/>
  </sheetPr>
  <dimension ref="A1:BN299"/>
  <sheetViews>
    <sheetView showGridLines="0" topLeftCell="B1"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IF('1-TAB-SYNT-NOTES'!B13="","",'1-TAB-SYNT-NOTES'!B13)</f>
        <v>Nom du candidat 1</v>
      </c>
      <c r="G4" s="950"/>
      <c r="H4" s="950"/>
      <c r="I4" s="950"/>
      <c r="J4" s="950"/>
      <c r="K4" s="951"/>
      <c r="L4" s="949">
        <f>+'1-TAB-SYNT-NOTES'!$Z$4</f>
        <v>0</v>
      </c>
      <c r="M4" s="950"/>
      <c r="N4" s="950"/>
      <c r="O4" s="950"/>
      <c r="P4" s="950"/>
      <c r="Q4" s="950"/>
      <c r="R4" s="951"/>
      <c r="S4" s="100"/>
      <c r="T4" s="100"/>
      <c r="U4" s="100"/>
      <c r="V4" s="100"/>
      <c r="W4" s="100"/>
      <c r="X4" s="828" t="s">
        <v>438</v>
      </c>
      <c r="Y4" s="828"/>
      <c r="Z4" s="828"/>
      <c r="AA4" s="828"/>
      <c r="AB4" s="828"/>
      <c r="AC4" s="829"/>
      <c r="AD4" s="1003">
        <f>ROUNDUP(SUM(AG6,AG10,AG14),1)</f>
        <v>0</v>
      </c>
      <c r="AE4" s="1004"/>
      <c r="AF4" s="1004"/>
      <c r="AG4" s="1005"/>
      <c r="AH4" s="1024" t="str">
        <f>IF(AND(AD4&gt;0,AD4&lt;12)=TRUE,"Attention durée totale PFMP &lt;12 sem non conforme !","")</f>
        <v/>
      </c>
      <c r="AI4" s="1025"/>
      <c r="AJ4" s="1025"/>
      <c r="AK4" s="1025"/>
      <c r="AL4" s="1025"/>
      <c r="AM4" s="1025"/>
      <c r="AN4" s="1025"/>
      <c r="AO4" s="293"/>
      <c r="AP4" s="293"/>
      <c r="AQ4" s="293"/>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H5" s="295"/>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294"/>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71" t="s">
        <v>541</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9</v>
      </c>
      <c r="C26" s="1142" t="str">
        <f>+IF($F$4="","",$F$4)</f>
        <v>Nom du candidat 1</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35"/>
      <c r="F29" s="1136"/>
      <c r="G29" s="1136"/>
      <c r="H29" s="1136"/>
      <c r="I29" s="1136"/>
      <c r="J29" s="1136"/>
      <c r="K29" s="1136"/>
      <c r="L29" s="1136"/>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19" customHeight="1">
      <c r="B30" s="1125" t="s">
        <v>559</v>
      </c>
      <c r="C30" s="1092"/>
      <c r="D30" s="1093"/>
      <c r="E30" s="1135"/>
      <c r="F30" s="1136"/>
      <c r="G30" s="1136"/>
      <c r="H30" s="1136"/>
      <c r="I30" s="1136"/>
      <c r="J30" s="1136"/>
      <c r="K30" s="1136"/>
      <c r="L30" s="1136"/>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19" customHeight="1">
      <c r="B31" s="1125" t="s">
        <v>559</v>
      </c>
      <c r="C31" s="1092"/>
      <c r="D31" s="1093"/>
      <c r="E31" s="1135"/>
      <c r="F31" s="1136"/>
      <c r="G31" s="1136"/>
      <c r="H31" s="1136"/>
      <c r="I31" s="1136"/>
      <c r="J31" s="1136"/>
      <c r="K31" s="1136"/>
      <c r="L31" s="1136"/>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19" customHeight="1">
      <c r="B32" s="1125" t="s">
        <v>559</v>
      </c>
      <c r="C32" s="1092"/>
      <c r="D32" s="1093"/>
      <c r="E32" s="1135"/>
      <c r="F32" s="1136"/>
      <c r="G32" s="1136"/>
      <c r="H32" s="1136"/>
      <c r="I32" s="1136"/>
      <c r="J32" s="1136"/>
      <c r="K32" s="1136"/>
      <c r="L32" s="1136"/>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19" customHeight="1">
      <c r="B33" s="1091" t="s">
        <v>561</v>
      </c>
      <c r="C33" s="1092"/>
      <c r="D33" s="1093"/>
      <c r="E33" s="1135"/>
      <c r="F33" s="1136"/>
      <c r="G33" s="1136"/>
      <c r="H33" s="1136"/>
      <c r="I33" s="1136"/>
      <c r="J33" s="1136"/>
      <c r="K33" s="1136"/>
      <c r="L33" s="1136"/>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19" customHeight="1">
      <c r="B34" s="1125" t="s">
        <v>560</v>
      </c>
      <c r="C34" s="1092"/>
      <c r="D34" s="1093"/>
      <c r="E34" s="1135"/>
      <c r="F34" s="1136"/>
      <c r="G34" s="1136"/>
      <c r="H34" s="1136"/>
      <c r="I34" s="1136"/>
      <c r="J34" s="1136"/>
      <c r="K34" s="1136"/>
      <c r="L34" s="1136"/>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19" customHeight="1">
      <c r="B35" s="1091" t="s">
        <v>561</v>
      </c>
      <c r="C35" s="1092"/>
      <c r="D35" s="1093"/>
      <c r="E35" s="1135"/>
      <c r="F35" s="1136"/>
      <c r="G35" s="1136"/>
      <c r="H35" s="1136"/>
      <c r="I35" s="1136"/>
      <c r="J35" s="1136"/>
      <c r="K35" s="1136"/>
      <c r="L35" s="1136"/>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1" customHeight="1">
      <c r="B36" s="1091" t="s">
        <v>561</v>
      </c>
      <c r="C36" s="1092"/>
      <c r="D36" s="1093"/>
      <c r="E36" s="1135"/>
      <c r="F36" s="1136"/>
      <c r="G36" s="1136"/>
      <c r="H36" s="1136"/>
      <c r="I36" s="1136"/>
      <c r="J36" s="1136"/>
      <c r="K36" s="1136"/>
      <c r="L36" s="1136"/>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19" customHeight="1">
      <c r="B37" s="1091" t="s">
        <v>561</v>
      </c>
      <c r="C37" s="1092"/>
      <c r="D37" s="1093"/>
      <c r="E37" s="1135"/>
      <c r="F37" s="1136"/>
      <c r="G37" s="1136"/>
      <c r="H37" s="1136"/>
      <c r="I37" s="1136"/>
      <c r="J37" s="1136"/>
      <c r="K37" s="1136"/>
      <c r="L37" s="1136"/>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19" customHeight="1">
      <c r="B38" s="1091" t="s">
        <v>561</v>
      </c>
      <c r="C38" s="1092"/>
      <c r="D38" s="1093"/>
      <c r="E38" s="1135"/>
      <c r="F38" s="1136"/>
      <c r="G38" s="1136"/>
      <c r="H38" s="1136"/>
      <c r="I38" s="1136"/>
      <c r="J38" s="1136"/>
      <c r="K38" s="1136"/>
      <c r="L38" s="1136"/>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19" customHeight="1" thickBot="1">
      <c r="B39" s="1091" t="s">
        <v>561</v>
      </c>
      <c r="C39" s="1092"/>
      <c r="D39" s="1093"/>
      <c r="E39" s="1137"/>
      <c r="F39" s="1138"/>
      <c r="G39" s="1138"/>
      <c r="H39" s="1138"/>
      <c r="I39" s="1138"/>
      <c r="J39" s="1138"/>
      <c r="K39" s="1138"/>
      <c r="L39" s="1138"/>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818" t="s">
        <v>437</v>
      </c>
      <c r="AI42" s="818"/>
      <c r="AJ42" s="818"/>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1</v>
      </c>
      <c r="C52" s="884" t="str">
        <f>+IF($F$4="","",$F$4)</f>
        <v>Nom du candidat 1</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495"/>
      <c r="O55" s="495"/>
      <c r="P55" s="388"/>
      <c r="Q55" s="297"/>
      <c r="R55" s="298"/>
      <c r="S55" s="495"/>
      <c r="T55" s="388"/>
      <c r="U55" s="300"/>
      <c r="V55" s="301"/>
      <c r="W55" s="418"/>
      <c r="X55" s="508"/>
      <c r="Y55" s="300"/>
      <c r="Z55" s="301"/>
      <c r="AA55" s="301"/>
      <c r="AB55" s="302"/>
      <c r="AC55" s="303"/>
      <c r="AD55" s="503"/>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494"/>
      <c r="N56" s="298"/>
      <c r="O56" s="489"/>
      <c r="P56" s="388"/>
      <c r="Q56" s="297"/>
      <c r="R56" s="495"/>
      <c r="S56" s="298"/>
      <c r="T56" s="299"/>
      <c r="U56" s="300"/>
      <c r="V56" s="301"/>
      <c r="W56" s="504"/>
      <c r="X56" s="302"/>
      <c r="Y56" s="300"/>
      <c r="Z56" s="301"/>
      <c r="AA56" s="504"/>
      <c r="AB56" s="302"/>
      <c r="AC56" s="306"/>
      <c r="AD56" s="301"/>
      <c r="AE56" s="504"/>
      <c r="AF56" s="302"/>
      <c r="AG56" s="969" t="e">
        <f t="shared" ref="AG56:AG58" si="4">IF(AL56&lt;3,"1-NON MAITRISÉE",IF(AND(AL56&gt;=3,AL56&lt;=9.99),"2-INSUF MAITRISÉE",IF(AND(AL56&gt;=10,AL56&lt;16),"3-MAITRISÉE",IF(AL56&gt;=16,"4-BIEN MAITRISÉE","F"))))</f>
        <v>#DIV/0!</v>
      </c>
      <c r="AH56" s="970"/>
      <c r="AI56" s="970"/>
      <c r="AJ56" s="971"/>
      <c r="AK56" s="105">
        <f t="shared" ref="AK56:AK107"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495"/>
      <c r="O57" s="298"/>
      <c r="P57" s="496"/>
      <c r="Q57" s="297"/>
      <c r="R57" s="298"/>
      <c r="S57" s="298"/>
      <c r="T57" s="299"/>
      <c r="U57" s="506"/>
      <c r="V57" s="301"/>
      <c r="W57" s="301"/>
      <c r="X57" s="302"/>
      <c r="Y57" s="300"/>
      <c r="Z57" s="301"/>
      <c r="AA57" s="301"/>
      <c r="AB57" s="302"/>
      <c r="AC57" s="507"/>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391"/>
      <c r="N58" s="298"/>
      <c r="O58" s="495"/>
      <c r="P58" s="299"/>
      <c r="Q58" s="297"/>
      <c r="R58" s="298"/>
      <c r="S58" s="298"/>
      <c r="T58" s="496"/>
      <c r="U58" s="300"/>
      <c r="V58" s="301"/>
      <c r="W58" s="301"/>
      <c r="X58" s="302"/>
      <c r="Y58" s="300"/>
      <c r="Z58" s="504"/>
      <c r="AA58" s="301"/>
      <c r="AB58" s="302"/>
      <c r="AC58" s="300"/>
      <c r="AD58" s="504"/>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495"/>
      <c r="O60" s="298"/>
      <c r="P60" s="388"/>
      <c r="Q60" s="297"/>
      <c r="R60" s="298"/>
      <c r="S60" s="298"/>
      <c r="T60" s="299"/>
      <c r="U60" s="300"/>
      <c r="V60" s="301"/>
      <c r="W60" s="301"/>
      <c r="X60" s="302"/>
      <c r="Y60" s="300"/>
      <c r="Z60" s="301"/>
      <c r="AA60" s="301"/>
      <c r="AB60" s="302"/>
      <c r="AC60" s="300"/>
      <c r="AD60" s="301"/>
      <c r="AE60" s="301"/>
      <c r="AF60" s="302"/>
      <c r="AG60" s="835" t="e">
        <f t="shared" ref="AG60:AG61"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495"/>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552</v>
      </c>
      <c r="D62" s="891"/>
      <c r="E62" s="891"/>
      <c r="F62" s="891"/>
      <c r="G62" s="891"/>
      <c r="H62" s="891"/>
      <c r="I62" s="891"/>
      <c r="J62" s="891"/>
      <c r="K62" s="891"/>
      <c r="L62" s="892"/>
      <c r="M62" s="297"/>
      <c r="N62" s="495"/>
      <c r="O62" s="298"/>
      <c r="P62" s="299"/>
      <c r="Q62" s="297"/>
      <c r="R62" s="298"/>
      <c r="S62" s="298"/>
      <c r="T62" s="299"/>
      <c r="U62" s="300"/>
      <c r="V62" s="301"/>
      <c r="W62" s="301"/>
      <c r="X62" s="302"/>
      <c r="Y62" s="300"/>
      <c r="Z62" s="301"/>
      <c r="AA62" s="301"/>
      <c r="AB62" s="302"/>
      <c r="AC62" s="300"/>
      <c r="AD62" s="301"/>
      <c r="AE62" s="301"/>
      <c r="AF62" s="302"/>
      <c r="AG62" s="969" t="e">
        <f t="shared" ref="AG62" si="10">IF(AL62&lt;3,"1-NON MAITRISÉE",IF(AND(AL62&gt;=3,AL62&lt;=9.99),"2-INSUF MAITRISÉE",IF(AND(AL62&gt;=10,AL62&lt;16),"3-MAITRISÉE",IF(AL62&gt;=16,"4-BIEN MAITRISÉE","F"))))</f>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509"/>
      <c r="N65" s="392"/>
      <c r="O65" s="308"/>
      <c r="P65" s="394"/>
      <c r="Q65" s="307"/>
      <c r="R65" s="308"/>
      <c r="S65" s="510"/>
      <c r="T65" s="309"/>
      <c r="U65" s="498"/>
      <c r="V65" s="311"/>
      <c r="W65" s="311"/>
      <c r="X65" s="312"/>
      <c r="Y65" s="498"/>
      <c r="Z65" s="311"/>
      <c r="AA65" s="311"/>
      <c r="AB65" s="312"/>
      <c r="AC65" s="501"/>
      <c r="AD65" s="314"/>
      <c r="AE65" s="314"/>
      <c r="AF65" s="315"/>
      <c r="AG65" s="835" t="e">
        <f t="shared" ref="AG65:AG67" si="11">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510"/>
      <c r="O66" s="308"/>
      <c r="P66" s="309"/>
      <c r="Q66" s="509"/>
      <c r="R66" s="308"/>
      <c r="S66" s="308"/>
      <c r="T66" s="309"/>
      <c r="U66" s="310"/>
      <c r="V66" s="499"/>
      <c r="W66" s="311"/>
      <c r="X66" s="500"/>
      <c r="Y66" s="310"/>
      <c r="Z66" s="499"/>
      <c r="AA66" s="499"/>
      <c r="AB66" s="312"/>
      <c r="AC66" s="313"/>
      <c r="AD66" s="511"/>
      <c r="AE66" s="314"/>
      <c r="AF66" s="512"/>
      <c r="AG66" s="835" t="e">
        <f t="shared" si="11"/>
        <v>#DIV/0!</v>
      </c>
      <c r="AH66" s="836"/>
      <c r="AI66" s="836"/>
      <c r="AJ66" s="837"/>
      <c r="AK66" s="105">
        <f t="shared" ref="AK66" si="12">+COUNTIF(M66:AF66,"x")</f>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510"/>
      <c r="P67" s="309"/>
      <c r="Q67" s="307"/>
      <c r="R67" s="510"/>
      <c r="S67" s="308"/>
      <c r="T67" s="497"/>
      <c r="U67" s="310"/>
      <c r="V67" s="311"/>
      <c r="W67" s="499"/>
      <c r="X67" s="312"/>
      <c r="Y67" s="310"/>
      <c r="Z67" s="311"/>
      <c r="AA67" s="311"/>
      <c r="AB67" s="500"/>
      <c r="AC67" s="313"/>
      <c r="AD67" s="314"/>
      <c r="AE67" s="511"/>
      <c r="AF67" s="315"/>
      <c r="AG67" s="899" t="e">
        <f t="shared" si="11"/>
        <v>#DIV/0!</v>
      </c>
      <c r="AH67" s="900"/>
      <c r="AI67" s="900"/>
      <c r="AJ67" s="901"/>
      <c r="AK67" s="105">
        <f t="shared" si="5"/>
        <v>0</v>
      </c>
      <c r="AL67" s="105" t="e">
        <f t="shared" ref="AL67" si="13">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93"/>
      <c r="N69" s="308"/>
      <c r="O69" s="308"/>
      <c r="P69" s="394"/>
      <c r="Q69" s="307"/>
      <c r="R69" s="510"/>
      <c r="S69" s="308"/>
      <c r="T69" s="309"/>
      <c r="U69" s="310"/>
      <c r="V69" s="311"/>
      <c r="W69" s="311"/>
      <c r="X69" s="312"/>
      <c r="Y69" s="310"/>
      <c r="Z69" s="499"/>
      <c r="AA69" s="311"/>
      <c r="AB69" s="312"/>
      <c r="AC69" s="313"/>
      <c r="AD69" s="511"/>
      <c r="AE69" s="314"/>
      <c r="AF69" s="315"/>
      <c r="AG69" s="835" t="e">
        <f t="shared" ref="AG69:AG72" si="14">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509"/>
      <c r="N70" s="308"/>
      <c r="O70" s="308"/>
      <c r="P70" s="309"/>
      <c r="Q70" s="307"/>
      <c r="R70" s="308"/>
      <c r="S70" s="308"/>
      <c r="T70" s="309"/>
      <c r="U70" s="310"/>
      <c r="V70" s="499"/>
      <c r="W70" s="311"/>
      <c r="X70" s="312"/>
      <c r="Y70" s="310"/>
      <c r="Z70" s="311"/>
      <c r="AA70" s="311"/>
      <c r="AB70" s="312"/>
      <c r="AC70" s="313"/>
      <c r="AD70" s="314"/>
      <c r="AE70" s="314"/>
      <c r="AF70" s="512"/>
      <c r="AG70" s="969" t="e">
        <f t="shared" si="14"/>
        <v>#DIV/0!</v>
      </c>
      <c r="AH70" s="970"/>
      <c r="AI70" s="970"/>
      <c r="AJ70" s="971"/>
      <c r="AK70" s="105">
        <f t="shared" si="5"/>
        <v>0</v>
      </c>
      <c r="AL70" s="105" t="e">
        <f t="shared" ref="AL70:AL71" si="15">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510"/>
      <c r="S71" s="308"/>
      <c r="T71" s="309"/>
      <c r="U71" s="310"/>
      <c r="V71" s="311"/>
      <c r="W71" s="311"/>
      <c r="X71" s="312"/>
      <c r="Y71" s="310"/>
      <c r="Z71" s="311"/>
      <c r="AA71" s="499"/>
      <c r="AB71" s="312"/>
      <c r="AC71" s="313"/>
      <c r="AD71" s="314"/>
      <c r="AE71" s="511"/>
      <c r="AF71" s="315"/>
      <c r="AG71" s="969" t="e">
        <f t="shared" si="14"/>
        <v>#DIV/0!</v>
      </c>
      <c r="AH71" s="970"/>
      <c r="AI71" s="970"/>
      <c r="AJ71" s="971"/>
      <c r="AK71" s="105">
        <f t="shared" si="5"/>
        <v>0</v>
      </c>
      <c r="AL71" s="105" t="e">
        <f t="shared" si="15"/>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512"/>
      <c r="AG72" s="969" t="e">
        <f t="shared" si="14"/>
        <v>#DIV/0!</v>
      </c>
      <c r="AH72" s="970"/>
      <c r="AI72" s="970"/>
      <c r="AJ72" s="971"/>
      <c r="AK72" s="105">
        <f t="shared" ref="AK72" si="16">+COUNTIF(M72:AF72,"x")</f>
        <v>0</v>
      </c>
      <c r="AL72" s="105" t="e">
        <f t="shared" ref="AL72" si="17">IF(AK72="","à évaluer",(IF(M72="X",0,0)+IF(N72="X",5,0)+IF(O72="x",15,0)+IF(P72="x",20,0)+IF(Q72="X",0,0)+IF(U72="X",0,0)+IF(V72="X",5,0)+IF(W72="X",15,0)+IF(X72="X",20,0)+IF(R72="X",5,0)+IF(S72="x",15,0)+IF(T72="x",20,0)+IF(Y72="X",0,0)+IF(Z72="X",5,0)+IF(AA72="x",15,0)+IF(AB72="x",20,0)+IF(AC72="X",0,0)+IF(AD72="X",5,0)+IF(AE72="x",15,0)+IF(AF72="x",20,0))/AK72)</f>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509"/>
      <c r="N75" s="308"/>
      <c r="O75" s="308"/>
      <c r="P75" s="497"/>
      <c r="Q75" s="509"/>
      <c r="R75" s="308"/>
      <c r="S75" s="308"/>
      <c r="T75" s="309"/>
      <c r="U75" s="498"/>
      <c r="V75" s="311"/>
      <c r="W75" s="311"/>
      <c r="X75" s="312"/>
      <c r="Y75" s="498"/>
      <c r="Z75" s="311"/>
      <c r="AA75" s="311"/>
      <c r="AB75" s="312"/>
      <c r="AC75" s="313"/>
      <c r="AD75" s="314"/>
      <c r="AE75" s="314"/>
      <c r="AF75" s="315"/>
      <c r="AG75" s="835" t="e">
        <f t="shared" ref="AG75:AG77" si="18">IF(AL75&lt;3,"1-NON MAITRISÉE",IF(AND(AL75&gt;=3,AL75&lt;=9.99),"2-INSUF MAITRISÉE",IF(AND(AL75&gt;=10,AL75&lt;16),"3-MAITRISÉE",IF(AL75&gt;=16,"4-BIEN MAITRISÉE","F"))))</f>
        <v>#DIV/0!</v>
      </c>
      <c r="AH75" s="836"/>
      <c r="AI75" s="836"/>
      <c r="AJ75" s="837"/>
      <c r="AK75" s="105">
        <f t="shared" ref="AK75:AK77" si="19">+COUNTIF(M75:AF75,"x")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510"/>
      <c r="O76" s="308"/>
      <c r="P76" s="309"/>
      <c r="Q76" s="307"/>
      <c r="R76" s="510"/>
      <c r="S76" s="308"/>
      <c r="T76" s="497"/>
      <c r="U76" s="310"/>
      <c r="V76" s="311"/>
      <c r="W76" s="311"/>
      <c r="X76" s="312"/>
      <c r="Y76" s="310"/>
      <c r="Z76" s="311"/>
      <c r="AA76" s="311"/>
      <c r="AB76" s="312"/>
      <c r="AC76" s="313"/>
      <c r="AD76" s="314"/>
      <c r="AE76" s="314"/>
      <c r="AF76" s="315"/>
      <c r="AG76" s="969" t="e">
        <f t="shared" si="18"/>
        <v>#DIV/0!</v>
      </c>
      <c r="AH76" s="970"/>
      <c r="AI76" s="970"/>
      <c r="AJ76" s="971"/>
      <c r="AK76" s="105">
        <f t="shared" si="19"/>
        <v>0</v>
      </c>
      <c r="AL76" s="105" t="e">
        <f t="shared" ref="AL76:AL77" si="20">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510"/>
      <c r="P77" s="309"/>
      <c r="Q77" s="307"/>
      <c r="R77" s="308"/>
      <c r="S77" s="510"/>
      <c r="T77" s="309"/>
      <c r="U77" s="310"/>
      <c r="V77" s="311"/>
      <c r="W77" s="311"/>
      <c r="X77" s="312"/>
      <c r="Y77" s="310"/>
      <c r="Z77" s="311"/>
      <c r="AA77" s="311"/>
      <c r="AB77" s="312"/>
      <c r="AC77" s="313"/>
      <c r="AD77" s="314"/>
      <c r="AE77" s="314"/>
      <c r="AF77" s="315"/>
      <c r="AG77" s="969" t="e">
        <f t="shared" si="18"/>
        <v>#DIV/0!</v>
      </c>
      <c r="AH77" s="970"/>
      <c r="AI77" s="970"/>
      <c r="AJ77" s="971"/>
      <c r="AK77" s="105">
        <f t="shared" si="19"/>
        <v>0</v>
      </c>
      <c r="AL77" s="105" t="e">
        <f t="shared" si="20"/>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510"/>
      <c r="O79" s="308"/>
      <c r="P79" s="394"/>
      <c r="Q79" s="307"/>
      <c r="R79" s="308"/>
      <c r="S79" s="308"/>
      <c r="T79" s="309"/>
      <c r="U79" s="498"/>
      <c r="V79" s="311"/>
      <c r="W79" s="311"/>
      <c r="X79" s="312"/>
      <c r="Y79" s="310"/>
      <c r="Z79" s="311"/>
      <c r="AA79" s="311"/>
      <c r="AB79" s="312"/>
      <c r="AC79" s="313"/>
      <c r="AD79" s="511"/>
      <c r="AE79" s="314"/>
      <c r="AF79" s="315"/>
      <c r="AG79" s="835" t="e">
        <f t="shared" ref="AG79:AG81" si="21">IF(AL79&lt;3,"1-NON MAITRISÉE",IF(AND(AL79&gt;=3,AL79&lt;=9.99),"2-INSUF MAITRISÉE",IF(AND(AL79&gt;=10,AL79&lt;16),"3-MAITRISÉE",IF(AL79&gt;=16,"4-BIEN MAITRISÉE","F"))))</f>
        <v>#DIV/0!</v>
      </c>
      <c r="AH79" s="836"/>
      <c r="AI79" s="836"/>
      <c r="AJ79" s="837"/>
      <c r="AK79" s="105">
        <f t="shared" si="5"/>
        <v>0</v>
      </c>
      <c r="AL79" s="105" t="e">
        <f t="shared" ref="AL79:AL81" si="22">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510"/>
      <c r="P80" s="309"/>
      <c r="Q80" s="307"/>
      <c r="R80" s="308"/>
      <c r="S80" s="308"/>
      <c r="T80" s="309"/>
      <c r="U80" s="310"/>
      <c r="V80" s="311"/>
      <c r="W80" s="311"/>
      <c r="X80" s="312"/>
      <c r="Y80" s="310"/>
      <c r="Z80" s="499"/>
      <c r="AA80" s="311"/>
      <c r="AB80" s="312"/>
      <c r="AC80" s="313"/>
      <c r="AD80" s="314"/>
      <c r="AE80" s="314"/>
      <c r="AF80" s="315"/>
      <c r="AG80" s="835" t="e">
        <f t="shared" ref="AG80" si="23">IF(AL80&lt;3,"1-NON MAITRISÉE",IF(AND(AL80&gt;=3,AL80&lt;=9.99),"2-INSUF MAITRISÉE",IF(AND(AL80&gt;=10,AL80&lt;16),"3-MAITRISÉE",IF(AL80&gt;=16,"4-BIEN MAITRISÉE","F"))))</f>
        <v>#DIV/0!</v>
      </c>
      <c r="AH80" s="836"/>
      <c r="AI80" s="836"/>
      <c r="AJ80" s="837"/>
      <c r="AK80" s="105">
        <f t="shared" ref="AK80" si="24">+COUNTIF(M80:AF80,"x")</f>
        <v>0</v>
      </c>
      <c r="AL80" s="105" t="e">
        <f t="shared" ref="AL80" si="25">IF(AK80="","à évaluer",(IF(M80="X",0,0)+IF(N80="X",5,0)+IF(O80="x",15,0)+IF(P80="x",20,0)+IF(Q80="X",0,0)+IF(U80="X",0,0)+IF(V80="X",5,0)+IF(W80="X",15,0)+IF(X80="X",20,0)+IF(R80="X",5,0)+IF(S80="x",15,0)+IF(T80="x",20,0)+IF(Y80="X",0,0)+IF(Z80="X",5,0)+IF(AA80="x",15,0)+IF(AB80="x",20,0)+IF(AC80="X",0,0)+IF(AD80="X",5,0)+IF(AE80="x",15,0)+IF(AF80="x",20,0))/AK80)</f>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510"/>
      <c r="S81" s="308"/>
      <c r="T81" s="309"/>
      <c r="U81" s="310"/>
      <c r="V81" s="311"/>
      <c r="W81" s="311"/>
      <c r="X81" s="312"/>
      <c r="Y81" s="310"/>
      <c r="Z81" s="311"/>
      <c r="AA81" s="311"/>
      <c r="AB81" s="312"/>
      <c r="AC81" s="313"/>
      <c r="AD81" s="314"/>
      <c r="AE81" s="314"/>
      <c r="AF81" s="315"/>
      <c r="AG81" s="969" t="e">
        <f t="shared" si="21"/>
        <v>#DIV/0!</v>
      </c>
      <c r="AH81" s="970"/>
      <c r="AI81" s="970"/>
      <c r="AJ81" s="971"/>
      <c r="AK81" s="105">
        <f t="shared" si="5"/>
        <v>0</v>
      </c>
      <c r="AL81" s="105" t="e">
        <f t="shared" si="22"/>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94"/>
      <c r="Q84" s="307"/>
      <c r="R84" s="510"/>
      <c r="S84" s="308"/>
      <c r="T84" s="309"/>
      <c r="U84" s="310"/>
      <c r="V84" s="311"/>
      <c r="W84" s="311"/>
      <c r="X84" s="312"/>
      <c r="Y84" s="310"/>
      <c r="Z84" s="311"/>
      <c r="AA84" s="499"/>
      <c r="AB84" s="312"/>
      <c r="AC84" s="313"/>
      <c r="AD84" s="314"/>
      <c r="AE84" s="314"/>
      <c r="AF84" s="315"/>
      <c r="AG84" s="835" t="e">
        <f t="shared" ref="AG84:AG94" si="26">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510"/>
      <c r="O85" s="308"/>
      <c r="P85" s="309"/>
      <c r="Q85" s="307"/>
      <c r="R85" s="308"/>
      <c r="S85" s="308"/>
      <c r="T85" s="309"/>
      <c r="U85" s="310"/>
      <c r="V85" s="311"/>
      <c r="W85" s="499"/>
      <c r="X85" s="312"/>
      <c r="Y85" s="310"/>
      <c r="Z85" s="311"/>
      <c r="AA85" s="311"/>
      <c r="AB85" s="312"/>
      <c r="AC85" s="313"/>
      <c r="AD85" s="314"/>
      <c r="AE85" s="511"/>
      <c r="AF85" s="315"/>
      <c r="AG85" s="899" t="e">
        <f t="shared" si="26"/>
        <v>#DIV/0!</v>
      </c>
      <c r="AH85" s="900"/>
      <c r="AI85" s="900"/>
      <c r="AJ85" s="901"/>
      <c r="AK85" s="105">
        <f t="shared" si="5"/>
        <v>0</v>
      </c>
      <c r="AL85" s="105" t="e">
        <f t="shared" ref="AL85" si="27">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509"/>
      <c r="R86" s="308"/>
      <c r="S86" s="308"/>
      <c r="T86" s="309"/>
      <c r="U86" s="310"/>
      <c r="V86" s="311"/>
      <c r="W86" s="311"/>
      <c r="X86" s="312"/>
      <c r="Y86" s="310"/>
      <c r="Z86" s="311"/>
      <c r="AA86" s="311"/>
      <c r="AB86" s="312"/>
      <c r="AC86" s="313"/>
      <c r="AD86" s="314"/>
      <c r="AE86" s="314"/>
      <c r="AF86" s="315"/>
      <c r="AG86" s="899" t="e">
        <f t="shared" si="26"/>
        <v>#DIV/0!</v>
      </c>
      <c r="AH86" s="900"/>
      <c r="AI86" s="900"/>
      <c r="AJ86" s="901"/>
      <c r="AK86" s="105">
        <f t="shared" ref="AK86:AK90" si="28">+COUNTIF(M86:AF86,"x")</f>
        <v>0</v>
      </c>
      <c r="AL86" s="105" t="e">
        <f t="shared" ref="AL86" si="29">IF(AK86="","à évaluer",(IF(M86="X",0,0)+IF(N86="X",5,0)+IF(O86="x",15,0)+IF(P86="x",20,0)+IF(Q86="X",0,0)+IF(U86="X",0,0)+IF(V86="X",5,0)+IF(W86="X",15,0)+IF(X86="X",20,0)+IF(R86="X",5,0)+IF(S86="x",15,0)+IF(T86="x",20,0)+IF(Y86="X",0,0)+IF(Z86="X",5,0)+IF(AA86="x",15,0)+IF(AB86="x",20,0)+IF(AC86="X",0,0)+IF(AD86="X",5,0)+IF(AE86="x",15,0)+IF(AF86="x",20,0))/AK86)</f>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510"/>
      <c r="O88" s="308"/>
      <c r="P88" s="394"/>
      <c r="Q88" s="307"/>
      <c r="R88" s="308"/>
      <c r="S88" s="308"/>
      <c r="T88" s="309"/>
      <c r="U88" s="310"/>
      <c r="V88" s="311"/>
      <c r="W88" s="311"/>
      <c r="X88" s="500"/>
      <c r="Y88" s="310"/>
      <c r="Z88" s="311"/>
      <c r="AA88" s="311"/>
      <c r="AB88" s="312"/>
      <c r="AC88" s="313"/>
      <c r="AD88" s="314"/>
      <c r="AE88" s="314"/>
      <c r="AF88" s="315"/>
      <c r="AG88" s="835" t="e">
        <f t="shared" ref="AG88:AG90" si="30">IF(AL88&lt;3,"1-NON MAITRISÉE",IF(AND(AL88&gt;=3,AL88&lt;=9.99),"2-INSUF MAITRISÉE",IF(AND(AL88&gt;=10,AL88&lt;16),"3-MAITRISÉE",IF(AL88&gt;=16,"4-BIEN MAITRISÉE","F"))))</f>
        <v>#DIV/0!</v>
      </c>
      <c r="AH88" s="836"/>
      <c r="AI88" s="836"/>
      <c r="AJ88" s="837"/>
      <c r="AK88" s="105">
        <f t="shared" si="28"/>
        <v>0</v>
      </c>
      <c r="AL88" s="105" t="e">
        <f t="shared" ref="AL88" si="31">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510"/>
      <c r="T89" s="309"/>
      <c r="U89" s="310"/>
      <c r="V89" s="311"/>
      <c r="W89" s="311"/>
      <c r="X89" s="312"/>
      <c r="Y89" s="310"/>
      <c r="Z89" s="311"/>
      <c r="AA89" s="499"/>
      <c r="AB89" s="312"/>
      <c r="AC89" s="313"/>
      <c r="AD89" s="314"/>
      <c r="AE89" s="511"/>
      <c r="AF89" s="315"/>
      <c r="AG89" s="899" t="e">
        <f t="shared" si="30"/>
        <v>#DIV/0!</v>
      </c>
      <c r="AH89" s="900"/>
      <c r="AI89" s="900"/>
      <c r="AJ89" s="901"/>
      <c r="AK89" s="105">
        <f t="shared" si="28"/>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499"/>
      <c r="W90" s="311"/>
      <c r="X90" s="312"/>
      <c r="Y90" s="310"/>
      <c r="Z90" s="311"/>
      <c r="AA90" s="311"/>
      <c r="AB90" s="312"/>
      <c r="AC90" s="313"/>
      <c r="AD90" s="314"/>
      <c r="AE90" s="314"/>
      <c r="AF90" s="315"/>
      <c r="AG90" s="969" t="e">
        <f t="shared" si="30"/>
        <v>#DIV/0!</v>
      </c>
      <c r="AH90" s="970"/>
      <c r="AI90" s="970"/>
      <c r="AJ90" s="971"/>
      <c r="AK90" s="105">
        <f t="shared" si="28"/>
        <v>0</v>
      </c>
      <c r="AL90" s="105" t="e">
        <f t="shared" ref="AL90" si="32">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94"/>
      <c r="Q92" s="307"/>
      <c r="R92" s="510"/>
      <c r="S92" s="308"/>
      <c r="T92" s="309"/>
      <c r="U92" s="310"/>
      <c r="V92" s="311"/>
      <c r="W92" s="311"/>
      <c r="X92" s="312"/>
      <c r="Y92" s="310"/>
      <c r="Z92" s="499"/>
      <c r="AA92" s="311"/>
      <c r="AB92" s="312"/>
      <c r="AC92" s="313"/>
      <c r="AD92" s="314"/>
      <c r="AE92" s="314"/>
      <c r="AF92" s="315"/>
      <c r="AG92" s="835" t="e">
        <f t="shared" ref="AG92:AG93" si="33">IF(AL92&lt;3,"1-NON MAITRISÉE",IF(AND(AL92&gt;=3,AL92&lt;=9.99),"2-INSUF MAITRISÉE",IF(AND(AL92&gt;=10,AL92&lt;16),"3-MAITRISÉE",IF(AL92&gt;=16,"4-BIEN MAITRISÉE","F"))))</f>
        <v>#DIV/0!</v>
      </c>
      <c r="AH92" s="836"/>
      <c r="AI92" s="836"/>
      <c r="AJ92" s="837"/>
      <c r="AK92" s="105">
        <f t="shared" ref="AK92" si="34">+COUNTIF(M92:AF92,"x")</f>
        <v>0</v>
      </c>
      <c r="AL92" s="105" t="e">
        <f t="shared" ref="AL92" si="35">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510"/>
      <c r="O93" s="308"/>
      <c r="P93" s="309"/>
      <c r="Q93" s="307"/>
      <c r="R93" s="308"/>
      <c r="S93" s="308"/>
      <c r="T93" s="309"/>
      <c r="U93" s="310"/>
      <c r="V93" s="499"/>
      <c r="W93" s="311"/>
      <c r="X93" s="312"/>
      <c r="Y93" s="310"/>
      <c r="Z93" s="311"/>
      <c r="AA93" s="311"/>
      <c r="AB93" s="312"/>
      <c r="AC93" s="313"/>
      <c r="AD93" s="511"/>
      <c r="AE93" s="314"/>
      <c r="AF93" s="315"/>
      <c r="AG93" s="899" t="e">
        <f t="shared" si="33"/>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510"/>
      <c r="P94" s="309"/>
      <c r="Q94" s="307"/>
      <c r="R94" s="308"/>
      <c r="S94" s="308"/>
      <c r="T94" s="309"/>
      <c r="U94" s="310"/>
      <c r="V94" s="311"/>
      <c r="W94" s="311"/>
      <c r="X94" s="312"/>
      <c r="Y94" s="310"/>
      <c r="Z94" s="311"/>
      <c r="AA94" s="311"/>
      <c r="AB94" s="312"/>
      <c r="AC94" s="313"/>
      <c r="AD94" s="314"/>
      <c r="AE94" s="314"/>
      <c r="AF94" s="315"/>
      <c r="AG94" s="969" t="e">
        <f t="shared" si="26"/>
        <v>#DIV/0!</v>
      </c>
      <c r="AH94" s="970"/>
      <c r="AI94" s="970"/>
      <c r="AJ94" s="971"/>
      <c r="AK94" s="105">
        <f t="shared" si="5"/>
        <v>0</v>
      </c>
      <c r="AL94" s="105" t="e">
        <f t="shared" ref="AL94" si="36">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510"/>
      <c r="P97" s="394"/>
      <c r="Q97" s="307"/>
      <c r="R97" s="308"/>
      <c r="S97" s="308"/>
      <c r="T97" s="309"/>
      <c r="U97" s="310"/>
      <c r="V97" s="311"/>
      <c r="W97" s="499"/>
      <c r="X97" s="312"/>
      <c r="Y97" s="310"/>
      <c r="Z97" s="311"/>
      <c r="AA97" s="311"/>
      <c r="AB97" s="312"/>
      <c r="AC97" s="313"/>
      <c r="AD97" s="314"/>
      <c r="AE97" s="511"/>
      <c r="AF97" s="315"/>
      <c r="AG97" s="835" t="e">
        <f t="shared" ref="AG97:AG99" si="37">IF(AL97&lt;3,"1-NON MAITRISÉE",IF(AND(AL97&gt;=3,AL97&lt;=9.99),"2-INSUF MAITRISÉE",IF(AND(AL97&gt;=10,AL97&lt;16),"3-MAITRISÉE",IF(AL97&gt;=16,"4-BIEN MAITRISÉE","F"))))</f>
        <v>#DIV/0!</v>
      </c>
      <c r="AH97" s="836"/>
      <c r="AI97" s="836"/>
      <c r="AJ97" s="837"/>
      <c r="AK97" s="105">
        <f t="shared" ref="AK97:AK103" si="38">+COUNTIF(M97:AF97,"x")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510"/>
      <c r="S98" s="308"/>
      <c r="T98" s="309"/>
      <c r="U98" s="310"/>
      <c r="V98" s="311"/>
      <c r="W98" s="311"/>
      <c r="X98" s="312"/>
      <c r="Y98" s="310"/>
      <c r="Z98" s="311"/>
      <c r="AA98" s="499"/>
      <c r="AB98" s="312"/>
      <c r="AC98" s="313"/>
      <c r="AD98" s="314"/>
      <c r="AE98" s="314"/>
      <c r="AF98" s="315"/>
      <c r="AG98" s="969" t="e">
        <f t="shared" si="37"/>
        <v>#DIV/0!</v>
      </c>
      <c r="AH98" s="970"/>
      <c r="AI98" s="970"/>
      <c r="AJ98" s="971"/>
      <c r="AK98" s="105">
        <f t="shared" si="38"/>
        <v>0</v>
      </c>
      <c r="AL98" s="105" t="e">
        <f t="shared" ref="AL98:AL99" si="39">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497"/>
      <c r="Q99" s="307"/>
      <c r="R99" s="308"/>
      <c r="S99" s="308"/>
      <c r="T99" s="309"/>
      <c r="U99" s="310"/>
      <c r="V99" s="311"/>
      <c r="W99" s="311"/>
      <c r="X99" s="312"/>
      <c r="Y99" s="310"/>
      <c r="Z99" s="311"/>
      <c r="AA99" s="311"/>
      <c r="AB99" s="312"/>
      <c r="AC99" s="313"/>
      <c r="AD99" s="314"/>
      <c r="AE99" s="314"/>
      <c r="AF99" s="315"/>
      <c r="AG99" s="969" t="e">
        <f t="shared" si="37"/>
        <v>#DIV/0!</v>
      </c>
      <c r="AH99" s="970"/>
      <c r="AI99" s="970"/>
      <c r="AJ99" s="971"/>
      <c r="AK99" s="105">
        <f t="shared" si="38"/>
        <v>0</v>
      </c>
      <c r="AL99" s="105" t="e">
        <f t="shared" si="39"/>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510"/>
      <c r="P101" s="394"/>
      <c r="Q101" s="307"/>
      <c r="R101" s="308"/>
      <c r="S101" s="510"/>
      <c r="T101" s="309"/>
      <c r="U101" s="310"/>
      <c r="V101" s="311"/>
      <c r="W101" s="499"/>
      <c r="X101" s="312"/>
      <c r="Y101" s="310"/>
      <c r="Z101" s="311"/>
      <c r="AA101" s="499"/>
      <c r="AB101" s="312"/>
      <c r="AC101" s="313"/>
      <c r="AD101" s="314"/>
      <c r="AE101" s="314"/>
      <c r="AF101" s="315"/>
      <c r="AG101" s="835" t="e">
        <f t="shared" ref="AG101:AG103" si="40">IF(AL101&lt;3,"1-NON MAITRISÉE",IF(AND(AL101&gt;=3,AL101&lt;=9.99),"2-INSUF MAITRISÉE",IF(AND(AL101&gt;=10,AL101&lt;16),"3-MAITRISÉE",IF(AL101&gt;=16,"4-BIEN MAITRISÉE","F"))))</f>
        <v>#DIV/0!</v>
      </c>
      <c r="AH101" s="836"/>
      <c r="AI101" s="836"/>
      <c r="AJ101" s="837"/>
      <c r="AK101" s="105">
        <f>+COUNTIF(M101:AF101,"x")</f>
        <v>0</v>
      </c>
      <c r="AL101" s="105" t="e">
        <f t="shared" ref="AL101:AL102" si="41">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511"/>
      <c r="AE102" s="314"/>
      <c r="AF102" s="315"/>
      <c r="AG102" s="969" t="e">
        <f t="shared" si="40"/>
        <v>#DIV/0!</v>
      </c>
      <c r="AH102" s="970"/>
      <c r="AI102" s="970"/>
      <c r="AJ102" s="971"/>
      <c r="AK102" s="105">
        <f t="shared" si="38"/>
        <v>0</v>
      </c>
      <c r="AL102" s="105" t="e">
        <f t="shared" si="41"/>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497"/>
      <c r="Q103" s="307"/>
      <c r="R103" s="308"/>
      <c r="S103" s="308"/>
      <c r="T103" s="309"/>
      <c r="U103" s="310"/>
      <c r="V103" s="311"/>
      <c r="W103" s="311"/>
      <c r="X103" s="312"/>
      <c r="Y103" s="310"/>
      <c r="Z103" s="311"/>
      <c r="AA103" s="311"/>
      <c r="AB103" s="312"/>
      <c r="AC103" s="313"/>
      <c r="AD103" s="314"/>
      <c r="AE103" s="314"/>
      <c r="AF103" s="315"/>
      <c r="AG103" s="899" t="e">
        <f t="shared" si="40"/>
        <v>#DIV/0!</v>
      </c>
      <c r="AH103" s="900"/>
      <c r="AI103" s="900"/>
      <c r="AJ103" s="901"/>
      <c r="AK103" s="105">
        <f t="shared" si="38"/>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510"/>
      <c r="P106" s="394"/>
      <c r="Q106" s="307"/>
      <c r="R106" s="308"/>
      <c r="S106" s="308"/>
      <c r="T106" s="309"/>
      <c r="U106" s="310"/>
      <c r="V106" s="311"/>
      <c r="W106" s="311"/>
      <c r="X106" s="312"/>
      <c r="Y106" s="310"/>
      <c r="Z106" s="311"/>
      <c r="AA106" s="311"/>
      <c r="AB106" s="312"/>
      <c r="AC106" s="313"/>
      <c r="AD106" s="314"/>
      <c r="AE106" s="314"/>
      <c r="AF106" s="315"/>
      <c r="AG106" s="835" t="e">
        <f t="shared" ref="AG106:AG108" si="42">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492"/>
      <c r="S107" s="308"/>
      <c r="T107" s="309"/>
      <c r="U107" s="310"/>
      <c r="V107" s="311"/>
      <c r="W107" s="490"/>
      <c r="X107" s="312"/>
      <c r="Y107" s="310"/>
      <c r="Z107" s="311"/>
      <c r="AA107" s="490"/>
      <c r="AB107" s="312"/>
      <c r="AC107" s="313"/>
      <c r="AD107" s="491"/>
      <c r="AE107" s="314"/>
      <c r="AF107" s="315"/>
      <c r="AG107" s="969" t="e">
        <f t="shared" si="42"/>
        <v>#DIV/0!</v>
      </c>
      <c r="AH107" s="970"/>
      <c r="AI107" s="970"/>
      <c r="AJ107" s="971"/>
      <c r="AK107" s="105">
        <f t="shared" si="5"/>
        <v>0</v>
      </c>
      <c r="AL107" s="105" t="e">
        <f t="shared" ref="AL107" si="43">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3.5" customHeight="1" thickBot="1">
      <c r="B108" s="959"/>
      <c r="C108" s="905" t="s">
        <v>341</v>
      </c>
      <c r="D108" s="906"/>
      <c r="E108" s="906"/>
      <c r="F108" s="906"/>
      <c r="G108" s="906"/>
      <c r="H108" s="906"/>
      <c r="I108" s="906"/>
      <c r="J108" s="906"/>
      <c r="K108" s="906"/>
      <c r="L108" s="907"/>
      <c r="M108" s="316"/>
      <c r="N108" s="317"/>
      <c r="O108" s="317"/>
      <c r="P108" s="513"/>
      <c r="Q108" s="316"/>
      <c r="R108" s="317"/>
      <c r="S108" s="317"/>
      <c r="T108" s="318"/>
      <c r="U108" s="319"/>
      <c r="V108" s="320"/>
      <c r="W108" s="320"/>
      <c r="X108" s="321"/>
      <c r="Y108" s="319"/>
      <c r="Z108" s="320"/>
      <c r="AA108" s="320"/>
      <c r="AB108" s="321"/>
      <c r="AC108" s="322"/>
      <c r="AD108" s="323"/>
      <c r="AE108" s="323"/>
      <c r="AF108" s="324"/>
      <c r="AG108" s="908" t="e">
        <f t="shared" si="42"/>
        <v>#DIV/0!</v>
      </c>
      <c r="AH108" s="909"/>
      <c r="AI108" s="909"/>
      <c r="AJ108" s="910"/>
      <c r="AK108" s="105">
        <f t="shared" ref="AK108" si="44">+COUNTIF(M108:AF108,"x")</f>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911" t="s">
        <v>388</v>
      </c>
      <c r="AI113" s="911"/>
      <c r="AJ113" s="911"/>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c r="W118"/>
      <c r="X118"/>
      <c r="Y118"/>
      <c r="Z118"/>
      <c r="AA118"/>
      <c r="AB118"/>
      <c r="AC118"/>
      <c r="AD118"/>
      <c r="AE118"/>
      <c r="AF118"/>
      <c r="AG118"/>
      <c r="AH118"/>
      <c r="AI11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1</v>
      </c>
      <c r="C122" s="884" t="str">
        <f>+IF($F$4="","",$F$4)</f>
        <v>Nom du candidat 1</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502"/>
      <c r="N125" s="503"/>
      <c r="O125" s="280"/>
      <c r="P125" s="399"/>
      <c r="Q125" s="303"/>
      <c r="R125" s="503"/>
      <c r="S125" s="304"/>
      <c r="T125" s="305"/>
      <c r="U125" s="303"/>
      <c r="V125" s="304"/>
      <c r="W125" s="503"/>
      <c r="X125" s="305"/>
      <c r="Y125" s="303"/>
      <c r="Z125" s="304"/>
      <c r="AA125" s="304"/>
      <c r="AB125" s="505"/>
      <c r="AC125" s="303"/>
      <c r="AD125" s="304"/>
      <c r="AE125" s="503"/>
      <c r="AF125" s="305"/>
      <c r="AG125" s="300"/>
      <c r="AH125" s="504"/>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488"/>
      <c r="T126" s="305"/>
      <c r="U126" s="327"/>
      <c r="V126" s="301"/>
      <c r="W126" s="301"/>
      <c r="X126" s="302"/>
      <c r="Y126" s="306"/>
      <c r="Z126" s="301"/>
      <c r="AA126" s="301"/>
      <c r="AB126" s="302"/>
      <c r="AC126" s="306"/>
      <c r="AD126" s="301"/>
      <c r="AE126" s="301"/>
      <c r="AF126" s="302"/>
      <c r="AG126" s="300"/>
      <c r="AH126" s="301"/>
      <c r="AI126" s="301"/>
      <c r="AJ126" s="302"/>
      <c r="AK126" s="969" t="str">
        <f t="shared" ref="AK126:AK127" si="4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4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503"/>
      <c r="O129" s="304"/>
      <c r="P129" s="399"/>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4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4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46"/>
        <v>#DIV/0!</v>
      </c>
      <c r="AL131" s="900"/>
      <c r="AM131" s="900"/>
      <c r="AN131" s="901"/>
      <c r="AO131" s="219"/>
      <c r="AP131" s="219"/>
      <c r="AQ131" s="219"/>
      <c r="AR131" s="219"/>
      <c r="AS131" s="105">
        <f>+COUNTIF(M131:AJ131,"X")</f>
        <v>0</v>
      </c>
      <c r="AT131" s="205" t="e">
        <f t="shared" si="4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99"/>
      <c r="Q134" s="303"/>
      <c r="R134" s="503"/>
      <c r="S134" s="304"/>
      <c r="T134" s="305"/>
      <c r="U134" s="300"/>
      <c r="V134" s="301"/>
      <c r="W134" s="504"/>
      <c r="X134" s="302"/>
      <c r="Y134" s="300"/>
      <c r="Z134" s="301"/>
      <c r="AA134" s="301"/>
      <c r="AB134" s="302"/>
      <c r="AC134" s="300"/>
      <c r="AD134" s="301"/>
      <c r="AE134" s="301"/>
      <c r="AF134" s="302"/>
      <c r="AG134" s="300"/>
      <c r="AH134" s="301"/>
      <c r="AI134" s="301"/>
      <c r="AJ134" s="302"/>
      <c r="AK134" s="835" t="e">
        <f t="shared" ref="AK134:AK136" si="4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4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503"/>
      <c r="S135" s="304"/>
      <c r="T135" s="305"/>
      <c r="U135" s="300"/>
      <c r="V135" s="301"/>
      <c r="W135" s="301"/>
      <c r="X135" s="302"/>
      <c r="Y135" s="300"/>
      <c r="Z135" s="301"/>
      <c r="AA135" s="301"/>
      <c r="AB135" s="302"/>
      <c r="AC135" s="300"/>
      <c r="AD135" s="301"/>
      <c r="AE135" s="301"/>
      <c r="AF135" s="302"/>
      <c r="AG135" s="300"/>
      <c r="AH135" s="301"/>
      <c r="AI135" s="301"/>
      <c r="AJ135" s="302"/>
      <c r="AK135" s="969" t="e">
        <f t="shared" si="48"/>
        <v>#DIV/0!</v>
      </c>
      <c r="AL135" s="970"/>
      <c r="AM135" s="970"/>
      <c r="AN135" s="971"/>
      <c r="AO135" s="219"/>
      <c r="AP135" s="219"/>
      <c r="AQ135" s="219"/>
      <c r="AR135" s="219"/>
      <c r="AS135" s="105">
        <f>+COUNTIF(M135:AJ135,"X")</f>
        <v>0</v>
      </c>
      <c r="AT135" s="205" t="e">
        <f t="shared" si="4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48"/>
        <v>#DIV/0!</v>
      </c>
      <c r="AL136" s="970"/>
      <c r="AM136" s="970"/>
      <c r="AN136" s="971"/>
      <c r="AO136" s="219"/>
      <c r="AP136" s="219"/>
      <c r="AQ136" s="219"/>
      <c r="AR136" s="219"/>
      <c r="AS136" s="105">
        <f>+COUNTIF(M136:AJ136,"X")</f>
        <v>0</v>
      </c>
      <c r="AT136" s="205" t="e">
        <f t="shared" si="4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405"/>
      <c r="P138" s="399"/>
      <c r="Q138" s="303"/>
      <c r="R138" s="304"/>
      <c r="S138" s="304"/>
      <c r="T138" s="305"/>
      <c r="U138" s="300"/>
      <c r="V138" s="301"/>
      <c r="W138" s="504"/>
      <c r="X138" s="302"/>
      <c r="Y138" s="300"/>
      <c r="Z138" s="301"/>
      <c r="AA138" s="301"/>
      <c r="AB138" s="302"/>
      <c r="AC138" s="300"/>
      <c r="AD138" s="301"/>
      <c r="AE138" s="301"/>
      <c r="AF138" s="302"/>
      <c r="AG138" s="300"/>
      <c r="AH138" s="301"/>
      <c r="AI138" s="301"/>
      <c r="AJ138" s="302"/>
      <c r="AK138" s="835" t="e">
        <f t="shared" ref="AK138:AK140" si="5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 si="5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503"/>
      <c r="S139" s="304"/>
      <c r="T139" s="305"/>
      <c r="U139" s="300"/>
      <c r="V139" s="301"/>
      <c r="W139" s="301"/>
      <c r="X139" s="302"/>
      <c r="Y139" s="300"/>
      <c r="Z139" s="301"/>
      <c r="AA139" s="301"/>
      <c r="AB139" s="302"/>
      <c r="AC139" s="300"/>
      <c r="AD139" s="301"/>
      <c r="AE139" s="301"/>
      <c r="AF139" s="302"/>
      <c r="AG139" s="300"/>
      <c r="AH139" s="301"/>
      <c r="AI139" s="301"/>
      <c r="AJ139" s="302"/>
      <c r="AK139" s="835" t="e">
        <f t="shared" ref="AK139" si="52">IF(AT139&lt;3,"1-NON MAITRISÉE",IF(AND(AT139&gt;=3,AT139&lt;=9.99),"2-INSUF MAITRISÉE",IF(AND(AT139&gt;=10,AT139&lt;16),"3-MAITRISÉE",IF(AT139&gt;=16,"4-BIEN MAITRISÉE","F"))))</f>
        <v>#DIV/0!</v>
      </c>
      <c r="AL139" s="836"/>
      <c r="AM139" s="836"/>
      <c r="AN139" s="837"/>
      <c r="AO139" s="219"/>
      <c r="AP139" s="219"/>
      <c r="AQ139" s="219"/>
      <c r="AR139" s="219"/>
      <c r="AS139" s="105">
        <f t="shared" ref="AS139:AS140" si="53">+COUNTIF(M139:AJ139,"X")</f>
        <v>0</v>
      </c>
      <c r="AT139" s="205" t="e">
        <f t="shared" ref="AT139:AT140" si="54">+IF(AS139="","",(IF(M139="X",0,0)+IF(N139="X",5,0)+IF(O139="x",15,0)+IF(P139="x",20,0)+IF(Q139="X",0,0)+IF(R139="X",5,0)+IF(S139="x",15,0)+IF(T139="x",20,0)+IF(U139="X",0,0)+IF(V139="X",5,0)+IF(W139="x",15,0)+IF(X139="x",20,0)+IF(Y139="X",0,0)+IF(Z139="X",5,0)+IF(AA139="x",15,0)+IF(AB139="x",20,0)+IF(AC139="X",0,0)+IF(AD139="X",5,0)+IF(AE139="X",15,0)+IF(AF139="X",20,0)+IF(AG139="X",0,0)+IF(AH139="X",5,0)+IF(AI139="x",15,0)+IF(AJ139="x",20,0))/AS139)</f>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50"/>
        <v>#DIV/0!</v>
      </c>
      <c r="AL140" s="970"/>
      <c r="AM140" s="970"/>
      <c r="AN140" s="971"/>
      <c r="AO140" s="219"/>
      <c r="AP140" s="219"/>
      <c r="AQ140" s="219"/>
      <c r="AR140" s="219"/>
      <c r="AS140" s="105">
        <f t="shared" si="53"/>
        <v>0</v>
      </c>
      <c r="AT140" s="205" t="e">
        <f t="shared" si="54"/>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405"/>
      <c r="P142" s="399"/>
      <c r="Q142" s="303"/>
      <c r="R142" s="503"/>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55">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56">+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503"/>
      <c r="S143" s="304"/>
      <c r="T143" s="305"/>
      <c r="U143" s="300"/>
      <c r="V143" s="301"/>
      <c r="W143" s="301"/>
      <c r="X143" s="302"/>
      <c r="Y143" s="300"/>
      <c r="Z143" s="301"/>
      <c r="AA143" s="301"/>
      <c r="AB143" s="302"/>
      <c r="AC143" s="300"/>
      <c r="AD143" s="301"/>
      <c r="AE143" s="301"/>
      <c r="AF143" s="302"/>
      <c r="AG143" s="300"/>
      <c r="AH143" s="301"/>
      <c r="AI143" s="301"/>
      <c r="AJ143" s="302"/>
      <c r="AK143" s="969" t="e">
        <f t="shared" si="55"/>
        <v>#DIV/0!</v>
      </c>
      <c r="AL143" s="970"/>
      <c r="AM143" s="970"/>
      <c r="AN143" s="971"/>
      <c r="AO143" s="219"/>
      <c r="AP143" s="219"/>
      <c r="AQ143" s="219"/>
      <c r="AR143" s="219"/>
      <c r="AS143" s="105">
        <f>+COUNTIF(M143:AJ143,"X")</f>
        <v>0</v>
      </c>
      <c r="AT143" s="205" t="e">
        <f t="shared" si="56"/>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504"/>
      <c r="X144" s="302"/>
      <c r="Y144" s="300"/>
      <c r="Z144" s="301"/>
      <c r="AA144" s="301"/>
      <c r="AB144" s="302"/>
      <c r="AC144" s="300"/>
      <c r="AD144" s="301"/>
      <c r="AE144" s="301"/>
      <c r="AF144" s="302"/>
      <c r="AG144" s="300"/>
      <c r="AH144" s="301"/>
      <c r="AI144" s="301"/>
      <c r="AJ144" s="302"/>
      <c r="AK144" s="969" t="e">
        <f t="shared" si="55"/>
        <v>#DIV/0!</v>
      </c>
      <c r="AL144" s="970"/>
      <c r="AM144" s="970"/>
      <c r="AN144" s="971"/>
      <c r="AO144" s="219"/>
      <c r="AP144" s="219"/>
      <c r="AQ144" s="219"/>
      <c r="AR144" s="219"/>
      <c r="AS144" s="105">
        <f>+COUNTIF(M144:AJ144,"X")</f>
        <v>0</v>
      </c>
      <c r="AT144" s="205" t="e">
        <f t="shared" si="56"/>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405"/>
      <c r="O146" s="304"/>
      <c r="P146" s="399"/>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57">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56"/>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503"/>
      <c r="S147" s="304"/>
      <c r="T147" s="305"/>
      <c r="U147" s="303"/>
      <c r="V147" s="301"/>
      <c r="W147" s="504"/>
      <c r="X147" s="302"/>
      <c r="Y147" s="300"/>
      <c r="Z147" s="301"/>
      <c r="AA147" s="301"/>
      <c r="AB147" s="302"/>
      <c r="AC147" s="300"/>
      <c r="AD147" s="301"/>
      <c r="AE147" s="301"/>
      <c r="AF147" s="302"/>
      <c r="AG147" s="300"/>
      <c r="AH147" s="301"/>
      <c r="AI147" s="301"/>
      <c r="AJ147" s="302"/>
      <c r="AK147" s="969" t="e">
        <f t="shared" si="57"/>
        <v>#DIV/0!</v>
      </c>
      <c r="AL147" s="970"/>
      <c r="AM147" s="970"/>
      <c r="AN147" s="971"/>
      <c r="AO147" s="219"/>
      <c r="AP147" s="219"/>
      <c r="AQ147" s="219"/>
      <c r="AR147" s="219"/>
      <c r="AS147" s="105">
        <f>+COUNTIF(M147:AJ147,"X")</f>
        <v>0</v>
      </c>
      <c r="AT147" s="205" t="e">
        <f t="shared" si="56"/>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57"/>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405"/>
      <c r="O151" s="304"/>
      <c r="P151" s="399"/>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58">+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504"/>
      <c r="X152" s="302"/>
      <c r="Y152" s="306"/>
      <c r="Z152" s="301"/>
      <c r="AA152" s="301"/>
      <c r="AB152" s="302"/>
      <c r="AC152" s="306"/>
      <c r="AD152" s="301"/>
      <c r="AE152" s="301"/>
      <c r="AF152" s="302"/>
      <c r="AG152" s="300"/>
      <c r="AH152" s="301"/>
      <c r="AI152" s="301"/>
      <c r="AJ152" s="302"/>
      <c r="AK152" s="969" t="e">
        <f t="shared" ref="AK152:AK155" si="59">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58"/>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503"/>
      <c r="S153" s="304"/>
      <c r="T153" s="305"/>
      <c r="U153" s="300"/>
      <c r="V153" s="301"/>
      <c r="W153" s="301"/>
      <c r="X153" s="302"/>
      <c r="Y153" s="300"/>
      <c r="Z153" s="301"/>
      <c r="AA153" s="301"/>
      <c r="AB153" s="302"/>
      <c r="AC153" s="300"/>
      <c r="AD153" s="301"/>
      <c r="AE153" s="301"/>
      <c r="AF153" s="302"/>
      <c r="AG153" s="300"/>
      <c r="AH153" s="301"/>
      <c r="AI153" s="301"/>
      <c r="AJ153" s="302"/>
      <c r="AK153" s="899" t="e">
        <f t="shared" si="59"/>
        <v>#DIV/0!</v>
      </c>
      <c r="AL153" s="900"/>
      <c r="AM153" s="900"/>
      <c r="AN153" s="901"/>
      <c r="AO153" s="219"/>
      <c r="AP153" s="219"/>
      <c r="AQ153" s="219"/>
      <c r="AR153" s="219"/>
      <c r="AS153" s="105">
        <f>+COUNTIF(M153:AJ153,"X")</f>
        <v>0</v>
      </c>
      <c r="AT153" s="205" t="e">
        <f t="shared" si="58"/>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59"/>
        <v>#DIV/0!</v>
      </c>
      <c r="AL154" s="900"/>
      <c r="AM154" s="900"/>
      <c r="AN154" s="901"/>
      <c r="AO154" s="219"/>
      <c r="AP154" s="219"/>
      <c r="AQ154" s="219"/>
      <c r="AR154" s="219"/>
      <c r="AS154" s="105">
        <f>+COUNTIF(M154:AJ154,"X")</f>
        <v>0</v>
      </c>
      <c r="AT154" s="205" t="e">
        <f t="shared" si="58"/>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59"/>
        <v>#DIV/0!</v>
      </c>
      <c r="AL155" s="900"/>
      <c r="AM155" s="900"/>
      <c r="AN155" s="901"/>
      <c r="AO155" s="219"/>
      <c r="AP155" s="219"/>
      <c r="AQ155" s="219"/>
      <c r="AR155" s="219"/>
      <c r="AS155" s="105">
        <f>+COUNTIF(M155:AJ155,"X")</f>
        <v>0</v>
      </c>
      <c r="AT155" s="205" t="e">
        <f t="shared" si="58"/>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406"/>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60">+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504"/>
      <c r="X158" s="302"/>
      <c r="Y158" s="300"/>
      <c r="Z158" s="301"/>
      <c r="AA158" s="301"/>
      <c r="AB158" s="302"/>
      <c r="AC158" s="300"/>
      <c r="AD158" s="301"/>
      <c r="AE158" s="301"/>
      <c r="AF158" s="302"/>
      <c r="AG158" s="300"/>
      <c r="AH158" s="301"/>
      <c r="AI158" s="301"/>
      <c r="AJ158" s="302"/>
      <c r="AK158" s="981" t="e">
        <f t="shared" ref="AK158:AK159" si="61">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60"/>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61"/>
        <v>#DIV/0!</v>
      </c>
      <c r="AL159" s="900"/>
      <c r="AM159" s="900"/>
      <c r="AN159" s="901"/>
      <c r="AO159" s="219"/>
      <c r="AP159" s="219"/>
      <c r="AQ159" s="219"/>
      <c r="AR159" s="219"/>
      <c r="AS159" s="105">
        <f>+COUNTIF(M159:AJ159,"X")</f>
        <v>0</v>
      </c>
      <c r="AT159" s="205" t="e">
        <f t="shared" si="60"/>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407"/>
      <c r="N162" s="314"/>
      <c r="O162" s="314"/>
      <c r="P162" s="315"/>
      <c r="Q162" s="313"/>
      <c r="R162" s="511"/>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62">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63">+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511"/>
      <c r="X163" s="315"/>
      <c r="Y163" s="313"/>
      <c r="Z163" s="314"/>
      <c r="AA163" s="314"/>
      <c r="AB163" s="315"/>
      <c r="AC163" s="313"/>
      <c r="AD163" s="314"/>
      <c r="AE163" s="314"/>
      <c r="AF163" s="315"/>
      <c r="AG163" s="310"/>
      <c r="AH163" s="311"/>
      <c r="AI163" s="311"/>
      <c r="AJ163" s="312"/>
      <c r="AK163" s="969" t="e">
        <f t="shared" si="62"/>
        <v>#DIV/0!</v>
      </c>
      <c r="AL163" s="970"/>
      <c r="AM163" s="970"/>
      <c r="AN163" s="971"/>
      <c r="AO163" s="219"/>
      <c r="AP163" s="219"/>
      <c r="AQ163" s="219"/>
      <c r="AR163" s="219"/>
      <c r="AS163" s="105">
        <f>+COUNTIF(M163:AJ163,"X")</f>
        <v>0</v>
      </c>
      <c r="AT163" s="205" t="e">
        <f t="shared" si="63"/>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62"/>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511"/>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64">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65">+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511"/>
      <c r="X167" s="315"/>
      <c r="Y167" s="313"/>
      <c r="Z167" s="314"/>
      <c r="AA167" s="314"/>
      <c r="AB167" s="315"/>
      <c r="AC167" s="313"/>
      <c r="AD167" s="314"/>
      <c r="AE167" s="314"/>
      <c r="AF167" s="315"/>
      <c r="AG167" s="310"/>
      <c r="AH167" s="311"/>
      <c r="AI167" s="311"/>
      <c r="AJ167" s="312"/>
      <c r="AK167" s="969" t="e">
        <f t="shared" si="64"/>
        <v>#DIV/0!</v>
      </c>
      <c r="AL167" s="970"/>
      <c r="AM167" s="970"/>
      <c r="AN167" s="971"/>
      <c r="AO167" s="219"/>
      <c r="AP167" s="219"/>
      <c r="AQ167" s="219"/>
      <c r="AR167" s="219"/>
      <c r="AS167" s="105">
        <f>+COUNTIF(M167:AJ167,"X")</f>
        <v>0</v>
      </c>
      <c r="AT167" s="205" t="e">
        <f t="shared" si="65"/>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64"/>
        <v>#DIV/0!</v>
      </c>
      <c r="AL168" s="970"/>
      <c r="AM168" s="970"/>
      <c r="AN168" s="971"/>
      <c r="AO168" s="219"/>
      <c r="AP168" s="219"/>
      <c r="AQ168" s="219"/>
      <c r="AR168" s="219"/>
      <c r="AS168" s="105">
        <f>+COUNTIF(M168:AJ168,"X")</f>
        <v>0</v>
      </c>
      <c r="AT168" s="205" t="e">
        <f t="shared" si="65"/>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66">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67">+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511"/>
      <c r="X171" s="315"/>
      <c r="Y171" s="313"/>
      <c r="Z171" s="314"/>
      <c r="AA171" s="314"/>
      <c r="AB171" s="315"/>
      <c r="AC171" s="313"/>
      <c r="AD171" s="314"/>
      <c r="AE171" s="314"/>
      <c r="AF171" s="315"/>
      <c r="AG171" s="310"/>
      <c r="AH171" s="311"/>
      <c r="AI171" s="311"/>
      <c r="AJ171" s="312"/>
      <c r="AK171" s="969" t="e">
        <f t="shared" si="66"/>
        <v>#DIV/0!</v>
      </c>
      <c r="AL171" s="970"/>
      <c r="AM171" s="970"/>
      <c r="AN171" s="971"/>
      <c r="AO171" s="219"/>
      <c r="AP171" s="219"/>
      <c r="AQ171" s="219"/>
      <c r="AR171" s="219"/>
      <c r="AS171" s="105">
        <f>+COUNTIF(M171:AJ171,"X")</f>
        <v>0</v>
      </c>
      <c r="AT171" s="205" t="e">
        <f t="shared" si="67"/>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66"/>
        <v>#DIV/0!</v>
      </c>
      <c r="AL172" s="970"/>
      <c r="AM172" s="970"/>
      <c r="AN172" s="971"/>
      <c r="AO172" s="219"/>
      <c r="AP172" s="219"/>
      <c r="AQ172" s="219"/>
      <c r="AR172" s="219"/>
      <c r="AS172" s="105">
        <f>+COUNTIF(M172:AJ172,"X")</f>
        <v>0</v>
      </c>
      <c r="AT172" s="205" t="e">
        <f t="shared" si="67"/>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511"/>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68">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69">+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511"/>
      <c r="X176" s="315"/>
      <c r="Y176" s="313"/>
      <c r="Z176" s="314"/>
      <c r="AA176" s="314"/>
      <c r="AB176" s="315"/>
      <c r="AC176" s="313"/>
      <c r="AD176" s="314"/>
      <c r="AE176" s="314"/>
      <c r="AF176" s="315"/>
      <c r="AG176" s="310"/>
      <c r="AH176" s="311"/>
      <c r="AI176" s="311"/>
      <c r="AJ176" s="312"/>
      <c r="AK176" s="835" t="e">
        <f t="shared" ref="AK176" si="70">IF(AT176&lt;3,"1-NON MAITRISÉE",IF(AND(AT176&gt;=3,AT176&lt;=9.99),"2-INSUF MAITRISÉE",IF(AND(AT176&gt;=10,AT176&lt;16),"3-MAITRISÉE",IF(AT176&gt;=16,"4-BIEN MAITRISÉE","F"))))</f>
        <v>#DIV/0!</v>
      </c>
      <c r="AL176" s="836"/>
      <c r="AM176" s="836"/>
      <c r="AN176" s="837"/>
      <c r="AO176" s="219"/>
      <c r="AP176" s="219"/>
      <c r="AQ176" s="219"/>
      <c r="AR176" s="219"/>
      <c r="AS176" s="105">
        <f>+COUNTIF(M176:AJ176,"X")</f>
        <v>0</v>
      </c>
      <c r="AT176" s="205" t="e">
        <f t="shared" ref="AT176" si="71">+IF(AS176="","",(IF(M176="X",0,0)+IF(N176="X",5,0)+IF(O176="x",15,0)+IF(P176="x",20,0)+IF(Q176="X",0,0)+IF(R176="X",5,0)+IF(S176="x",15,0)+IF(T176="x",20,0)+IF(U176="X",0,0)+IF(V176="X",5,0)+IF(W176="x",15,0)+IF(X176="x",20,0)+IF(Y176="X",0,0)+IF(Z176="X",5,0)+IF(AA176="x",15,0)+IF(AB176="x",20,0)+IF(AC176="X",0,0)+IF(AD176="X",5,0)+IF(AE176="X",15,0)+IF(AF176="X",20,0)+IF(AG176="X",0,0)+IF(AH176="X",5,0)+IF(AI176="x",15,0)+IF(AJ176="x",20,0))/AS176)</f>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68"/>
        <v>#DIV/0!</v>
      </c>
      <c r="AL177" s="836"/>
      <c r="AM177" s="836"/>
      <c r="AN177" s="837"/>
      <c r="AO177" s="219"/>
      <c r="AP177" s="219"/>
      <c r="AQ177" s="219"/>
      <c r="AR177" s="219"/>
      <c r="AS177" s="105">
        <f>+COUNTIF(M177:AJ177,"X")</f>
        <v>0</v>
      </c>
      <c r="AT177" s="205" t="e">
        <f t="shared" si="69"/>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72">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73">+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511"/>
      <c r="S180" s="314"/>
      <c r="T180" s="315"/>
      <c r="U180" s="313"/>
      <c r="V180" s="314"/>
      <c r="W180" s="511"/>
      <c r="X180" s="315"/>
      <c r="Y180" s="313"/>
      <c r="Z180" s="314"/>
      <c r="AA180" s="314"/>
      <c r="AB180" s="315"/>
      <c r="AC180" s="313"/>
      <c r="AD180" s="314"/>
      <c r="AE180" s="314"/>
      <c r="AF180" s="315"/>
      <c r="AG180" s="310"/>
      <c r="AH180" s="311"/>
      <c r="AI180" s="311"/>
      <c r="AJ180" s="312"/>
      <c r="AK180" s="835" t="e">
        <f t="shared" si="72"/>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72"/>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511"/>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74">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511"/>
      <c r="X184" s="315"/>
      <c r="Y184" s="313"/>
      <c r="Z184" s="314"/>
      <c r="AA184" s="314"/>
      <c r="AB184" s="315"/>
      <c r="AC184" s="313"/>
      <c r="AD184" s="314"/>
      <c r="AE184" s="314"/>
      <c r="AF184" s="315"/>
      <c r="AG184" s="310"/>
      <c r="AH184" s="311"/>
      <c r="AI184" s="311"/>
      <c r="AJ184" s="312"/>
      <c r="AK184" s="835" t="e">
        <f t="shared" si="74"/>
        <v>#DIV/0!</v>
      </c>
      <c r="AL184" s="836"/>
      <c r="AM184" s="836"/>
      <c r="AN184" s="837"/>
      <c r="AO184" s="219"/>
      <c r="AP184" s="219"/>
      <c r="AQ184" s="219"/>
      <c r="AR184" s="219"/>
      <c r="AS184" s="105">
        <f>+COUNTIF(M184:AJ184,"X")</f>
        <v>0</v>
      </c>
      <c r="AT184" s="205" t="e">
        <f t="shared" ref="AT184" si="75">+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74"/>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511"/>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76">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511"/>
      <c r="X188" s="315"/>
      <c r="Y188" s="313"/>
      <c r="Z188" s="314"/>
      <c r="AA188" s="314"/>
      <c r="AB188" s="315"/>
      <c r="AC188" s="313"/>
      <c r="AD188" s="314"/>
      <c r="AE188" s="314"/>
      <c r="AF188" s="315"/>
      <c r="AG188" s="310"/>
      <c r="AH188" s="311"/>
      <c r="AI188" s="311"/>
      <c r="AJ188" s="312"/>
      <c r="AK188" s="835" t="e">
        <f t="shared" si="76"/>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76"/>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511"/>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77">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511"/>
      <c r="X192" s="315"/>
      <c r="Y192" s="313"/>
      <c r="Z192" s="314"/>
      <c r="AA192" s="314"/>
      <c r="AB192" s="315"/>
      <c r="AC192" s="313"/>
      <c r="AD192" s="314"/>
      <c r="AE192" s="314"/>
      <c r="AF192" s="315"/>
      <c r="AG192" s="310"/>
      <c r="AH192" s="311"/>
      <c r="AI192" s="311"/>
      <c r="AJ192" s="312"/>
      <c r="AK192" s="835" t="e">
        <f t="shared" si="77"/>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77"/>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511"/>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78">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511"/>
      <c r="X197" s="315"/>
      <c r="Y197" s="313"/>
      <c r="Z197" s="511"/>
      <c r="AA197" s="314"/>
      <c r="AB197" s="315"/>
      <c r="AC197" s="313"/>
      <c r="AD197" s="511"/>
      <c r="AE197" s="314"/>
      <c r="AF197" s="315"/>
      <c r="AG197" s="310"/>
      <c r="AH197" s="311"/>
      <c r="AI197" s="499"/>
      <c r="AJ197" s="312"/>
      <c r="AK197" s="835" t="e">
        <f t="shared" si="78"/>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78"/>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78"/>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511"/>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79">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511"/>
      <c r="X202" s="315"/>
      <c r="Y202" s="313"/>
      <c r="Z202" s="314"/>
      <c r="AA202" s="314"/>
      <c r="AB202" s="315"/>
      <c r="AC202" s="313"/>
      <c r="AD202" s="314"/>
      <c r="AE202" s="314"/>
      <c r="AF202" s="315"/>
      <c r="AG202" s="310"/>
      <c r="AH202" s="311"/>
      <c r="AI202" s="311"/>
      <c r="AJ202" s="312"/>
      <c r="AK202" s="835" t="e">
        <f t="shared" si="79"/>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79"/>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3"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64" t="s">
        <v>543</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871"/>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278" t="s">
        <v>545</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1</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15"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39"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ht="11" customHeight="1">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3"/>
      <c r="AR246" s="103"/>
      <c r="AS246" s="103"/>
      <c r="AT246" s="171"/>
      <c r="AU246" s="104"/>
      <c r="AV246" s="103"/>
      <c r="AW246" s="103"/>
      <c r="AX246" s="103"/>
      <c r="AY246" s="103"/>
      <c r="AZ246" s="103"/>
      <c r="BA246" s="103"/>
      <c r="BB246" s="103"/>
      <c r="BC246" s="103"/>
    </row>
    <row r="247" spans="1:55" ht="54" customHeight="1">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71"/>
      <c r="AU247" s="104"/>
      <c r="AV247" s="103"/>
      <c r="AW247" s="103"/>
      <c r="AX247" s="103"/>
      <c r="AY247" s="103"/>
      <c r="AZ247" s="103"/>
      <c r="BA247" s="103"/>
      <c r="BB247" s="103"/>
      <c r="BC247" s="103"/>
    </row>
    <row r="248" spans="1:55" s="115" customFormat="1" ht="14" customHeight="1">
      <c r="A248" s="18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71"/>
      <c r="AU248" s="252"/>
      <c r="AV248" s="183"/>
      <c r="AW248" s="183"/>
      <c r="AX248" s="183"/>
      <c r="AY248" s="183"/>
      <c r="AZ248" s="183"/>
      <c r="BA248" s="183"/>
      <c r="BB248" s="183"/>
      <c r="BC248" s="183"/>
    </row>
    <row r="249" spans="1:55" ht="66" customHeight="1">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71"/>
      <c r="AU249" s="104"/>
      <c r="AV249" s="103"/>
      <c r="AW249" s="103"/>
      <c r="AX249" s="103"/>
      <c r="AY249" s="103"/>
      <c r="AZ249" s="103"/>
      <c r="BA249" s="103"/>
      <c r="BB249" s="103"/>
      <c r="BC249" s="103"/>
    </row>
    <row r="250" spans="1:55">
      <c r="A250" s="103"/>
      <c r="B250" s="103"/>
      <c r="C250" s="103"/>
      <c r="D250" s="103"/>
      <c r="E250" s="103"/>
      <c r="F250" s="103"/>
      <c r="G250" s="103"/>
      <c r="H250" s="103"/>
      <c r="I250" s="185"/>
      <c r="J250" s="185"/>
      <c r="K250" s="185"/>
      <c r="L250" s="185"/>
      <c r="M250" s="185"/>
      <c r="N250" s="185"/>
      <c r="O250" s="185"/>
      <c r="P250" s="185"/>
      <c r="Q250" s="185"/>
      <c r="R250" s="185"/>
      <c r="S250" s="185"/>
      <c r="T250" s="185"/>
      <c r="U250" s="185"/>
      <c r="V250" s="185"/>
      <c r="W250" s="185"/>
      <c r="X250" s="185"/>
      <c r="Y250" s="185"/>
      <c r="Z250" s="185"/>
      <c r="AA250" s="185"/>
      <c r="AB250" s="103"/>
      <c r="AC250" s="103"/>
      <c r="AD250" s="103"/>
      <c r="AE250" s="103"/>
      <c r="AF250" s="103"/>
      <c r="AG250" s="103"/>
      <c r="AH250" s="103"/>
      <c r="AI250" s="103"/>
      <c r="AJ250" s="103"/>
      <c r="AK250" s="103"/>
      <c r="AL250" s="103"/>
      <c r="AM250" s="103"/>
      <c r="AN250" s="103"/>
      <c r="AO250" s="103"/>
      <c r="AP250" s="103"/>
      <c r="AQ250" s="103"/>
      <c r="AR250" s="103"/>
      <c r="AS250" s="103"/>
      <c r="AT250" s="171"/>
      <c r="AU250" s="103"/>
      <c r="AV250" s="103"/>
      <c r="AW250" s="103"/>
      <c r="AX250" s="103"/>
      <c r="AY250" s="103"/>
      <c r="AZ250" s="103"/>
      <c r="BA250" s="103"/>
      <c r="BB250" s="103"/>
      <c r="BC250" s="103"/>
    </row>
    <row r="251" spans="1:55">
      <c r="A251" s="103"/>
      <c r="B251" s="103"/>
      <c r="C251" s="103"/>
      <c r="D251" s="103"/>
      <c r="E251" s="103"/>
      <c r="F251" s="103"/>
      <c r="G251" s="103"/>
      <c r="H251" s="103"/>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03"/>
      <c r="AH251" s="103"/>
      <c r="AI251" s="103"/>
      <c r="AJ251" s="103"/>
      <c r="AK251" s="186"/>
      <c r="AL251" s="103"/>
      <c r="AM251" s="103"/>
      <c r="AN251" s="103"/>
      <c r="AO251" s="103"/>
      <c r="AP251" s="103"/>
      <c r="AQ251" s="103"/>
      <c r="AR251" s="103"/>
      <c r="AS251" s="103"/>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c r="AU294" s="103"/>
      <c r="AV294" s="103"/>
      <c r="AW294" s="103"/>
      <c r="AX294" s="103"/>
      <c r="AY294" s="103"/>
      <c r="AZ294" s="103"/>
      <c r="BA294" s="103"/>
      <c r="BB294" s="103"/>
      <c r="BC294" s="103"/>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c r="AU295" s="103"/>
      <c r="AV295" s="103"/>
      <c r="AW295" s="103"/>
      <c r="AX295" s="103"/>
      <c r="AY295" s="103"/>
      <c r="AZ295" s="103"/>
      <c r="BA295" s="103"/>
      <c r="BB295" s="103"/>
      <c r="BC295" s="103"/>
    </row>
    <row r="296" spans="1:55">
      <c r="A296" s="104"/>
      <c r="B296" s="104"/>
      <c r="C296" s="104"/>
      <c r="D296" s="104"/>
      <c r="E296" s="104"/>
      <c r="F296" s="104"/>
      <c r="G296" s="104"/>
      <c r="H296" s="104"/>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04"/>
      <c r="AH296" s="104"/>
      <c r="AI296" s="104"/>
      <c r="AJ296" s="104"/>
      <c r="AK296" s="188"/>
      <c r="AT296" s="172"/>
      <c r="AU296" s="103"/>
      <c r="AV296" s="103"/>
      <c r="AW296" s="103"/>
      <c r="AX296" s="103"/>
      <c r="AY296" s="103"/>
      <c r="AZ296" s="103"/>
      <c r="BA296" s="103"/>
      <c r="BB296" s="103"/>
      <c r="BC296" s="103"/>
    </row>
    <row r="297" spans="1:55">
      <c r="A297" s="104"/>
      <c r="B297" s="104"/>
      <c r="C297" s="104"/>
      <c r="D297" s="104"/>
      <c r="E297" s="104"/>
      <c r="F297" s="104"/>
      <c r="G297" s="104"/>
      <c r="H297" s="104"/>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04"/>
      <c r="AH297" s="104"/>
      <c r="AI297" s="104"/>
      <c r="AJ297" s="104"/>
      <c r="AK297" s="188"/>
      <c r="AT297" s="172"/>
      <c r="AU297" s="103"/>
      <c r="AV297" s="103"/>
      <c r="AW297" s="103"/>
      <c r="AX297" s="103"/>
      <c r="AY297" s="103"/>
      <c r="AZ297" s="103"/>
      <c r="BA297" s="103"/>
      <c r="BB297" s="103"/>
      <c r="BC297" s="103"/>
    </row>
    <row r="298" spans="1:55">
      <c r="A298" s="104"/>
      <c r="B298" s="104"/>
      <c r="C298" s="104"/>
      <c r="D298" s="104"/>
      <c r="E298" s="104"/>
      <c r="F298" s="104"/>
      <c r="G298" s="104"/>
      <c r="H298" s="104"/>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04"/>
      <c r="AH298" s="104"/>
      <c r="AI298" s="104"/>
      <c r="AJ298" s="104"/>
      <c r="AK298" s="188"/>
    </row>
    <row r="299" spans="1:55">
      <c r="A299" s="104"/>
      <c r="B299" s="104"/>
      <c r="C299" s="104"/>
      <c r="D299" s="104"/>
      <c r="E299" s="104"/>
      <c r="F299" s="104"/>
      <c r="G299" s="104"/>
      <c r="H299" s="104"/>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04"/>
      <c r="AH299" s="104"/>
      <c r="AI299" s="104"/>
      <c r="AJ299" s="104"/>
      <c r="AK299" s="188"/>
    </row>
  </sheetData>
  <sheetProtection algorithmName="SHA-512" hashValue="tur/aqCpv/Zy1nxBRDMIB+IMnP2wqoTdYItGOrcAeUDGrO7siJAwWlhF5FjcY+pS2E7AAR2tWtGiEPz6ZgbiUw==" saltValue="6hoA1QQcAYHQJMhlovAkBw==" spinCount="100000" sheet="1" formatCells="0" selectLockedCells="1"/>
  <mergeCells count="560">
    <mergeCell ref="AT22:AT24"/>
    <mergeCell ref="AT119:AT129"/>
    <mergeCell ref="AK182:AN182"/>
    <mergeCell ref="C183:L183"/>
    <mergeCell ref="H10:I10"/>
    <mergeCell ref="J10:O10"/>
    <mergeCell ref="P10:U10"/>
    <mergeCell ref="AA10:AF10"/>
    <mergeCell ref="AL210:AN212"/>
    <mergeCell ref="AL208:AN208"/>
    <mergeCell ref="U11:AJ11"/>
    <mergeCell ref="U12:AJ12"/>
    <mergeCell ref="V14:Z14"/>
    <mergeCell ref="U15:AJ15"/>
    <mergeCell ref="U16:AJ16"/>
    <mergeCell ref="AG14:AJ14"/>
    <mergeCell ref="AD26:AD28"/>
    <mergeCell ref="Z26:Z28"/>
    <mergeCell ref="AA26:AA28"/>
    <mergeCell ref="AC25:AF25"/>
    <mergeCell ref="B19:AJ19"/>
    <mergeCell ref="H20:AB20"/>
    <mergeCell ref="I21:AJ21"/>
    <mergeCell ref="M22:T22"/>
    <mergeCell ref="AK176:AN176"/>
    <mergeCell ref="AK193:AN193"/>
    <mergeCell ref="C170:L170"/>
    <mergeCell ref="C171:L171"/>
    <mergeCell ref="C172:L172"/>
    <mergeCell ref="AK171:AN171"/>
    <mergeCell ref="AK175:AN175"/>
    <mergeCell ref="AK177:AN177"/>
    <mergeCell ref="AK172:AN172"/>
    <mergeCell ref="AK174:AN174"/>
    <mergeCell ref="AK183:AN183"/>
    <mergeCell ref="AK191:AN191"/>
    <mergeCell ref="C192:L192"/>
    <mergeCell ref="AK192:AN192"/>
    <mergeCell ref="AK186:AN186"/>
    <mergeCell ref="AK188:AN188"/>
    <mergeCell ref="C189:L189"/>
    <mergeCell ref="C187:L187"/>
    <mergeCell ref="C185:L185"/>
    <mergeCell ref="AK185:AN185"/>
    <mergeCell ref="AK187:AN187"/>
    <mergeCell ref="C184:L184"/>
    <mergeCell ref="AK184:AN184"/>
    <mergeCell ref="B34:D34"/>
    <mergeCell ref="B22:L24"/>
    <mergeCell ref="J237:N237"/>
    <mergeCell ref="C62:L62"/>
    <mergeCell ref="AG62:AJ62"/>
    <mergeCell ref="C80:L80"/>
    <mergeCell ref="AG80:AJ80"/>
    <mergeCell ref="C139:L139"/>
    <mergeCell ref="B212:L212"/>
    <mergeCell ref="D210:L210"/>
    <mergeCell ref="D114:L114"/>
    <mergeCell ref="B116:L116"/>
    <mergeCell ref="AA218:AN218"/>
    <mergeCell ref="B218:Y218"/>
    <mergeCell ref="M119:AJ119"/>
    <mergeCell ref="B194:AN194"/>
    <mergeCell ref="B173:AN173"/>
    <mergeCell ref="B160:AN160"/>
    <mergeCell ref="B149:AN149"/>
    <mergeCell ref="B132:AN132"/>
    <mergeCell ref="B123:AN123"/>
    <mergeCell ref="AH114:AJ116"/>
    <mergeCell ref="AK139:AN139"/>
    <mergeCell ref="C176:L176"/>
    <mergeCell ref="B33:D33"/>
    <mergeCell ref="B1:AD1"/>
    <mergeCell ref="B31:D31"/>
    <mergeCell ref="B32:D32"/>
    <mergeCell ref="C26:L26"/>
    <mergeCell ref="E25:L25"/>
    <mergeCell ref="M26:M28"/>
    <mergeCell ref="N26:N28"/>
    <mergeCell ref="O26:O28"/>
    <mergeCell ref="P26:P28"/>
    <mergeCell ref="Q26:Q28"/>
    <mergeCell ref="Y25:AB25"/>
    <mergeCell ref="Y26:Y28"/>
    <mergeCell ref="C10:F10"/>
    <mergeCell ref="C14:F14"/>
    <mergeCell ref="D7:F8"/>
    <mergeCell ref="D11:F12"/>
    <mergeCell ref="D15:F16"/>
    <mergeCell ref="AA6:AF6"/>
    <mergeCell ref="U24:AF24"/>
    <mergeCell ref="M23:P23"/>
    <mergeCell ref="B37:D37"/>
    <mergeCell ref="B30:D30"/>
    <mergeCell ref="U22:AF22"/>
    <mergeCell ref="B11:B12"/>
    <mergeCell ref="B15:B16"/>
    <mergeCell ref="C15:C16"/>
    <mergeCell ref="H15:T15"/>
    <mergeCell ref="H16:T16"/>
    <mergeCell ref="H14:I14"/>
    <mergeCell ref="J14:O14"/>
    <mergeCell ref="P14:U14"/>
    <mergeCell ref="AA14:AF14"/>
    <mergeCell ref="AB26:AB28"/>
    <mergeCell ref="AC26:AC28"/>
    <mergeCell ref="R26:R28"/>
    <mergeCell ref="S26:S28"/>
    <mergeCell ref="T26:T28"/>
    <mergeCell ref="U26:U28"/>
    <mergeCell ref="C11:C12"/>
    <mergeCell ref="H11:T11"/>
    <mergeCell ref="H12:T12"/>
    <mergeCell ref="B29:D29"/>
    <mergeCell ref="B35:D35"/>
    <mergeCell ref="AG35:AJ35"/>
    <mergeCell ref="B36:D36"/>
    <mergeCell ref="AG36:AJ36"/>
    <mergeCell ref="AG51:AG52"/>
    <mergeCell ref="AH51:AH52"/>
    <mergeCell ref="AI51:AI52"/>
    <mergeCell ref="AJ51:AJ52"/>
    <mergeCell ref="C52:L52"/>
    <mergeCell ref="M51:P51"/>
    <mergeCell ref="Q51:T51"/>
    <mergeCell ref="U51:X51"/>
    <mergeCell ref="R43:T43"/>
    <mergeCell ref="V43:X43"/>
    <mergeCell ref="V45:X45"/>
    <mergeCell ref="Z42:AB42"/>
    <mergeCell ref="Z43:AB43"/>
    <mergeCell ref="Z45:AB45"/>
    <mergeCell ref="N45:P45"/>
    <mergeCell ref="D43:L43"/>
    <mergeCell ref="B45:L45"/>
    <mergeCell ref="R42:T42"/>
    <mergeCell ref="B38:D38"/>
    <mergeCell ref="E29:L39"/>
    <mergeCell ref="AK158:AN158"/>
    <mergeCell ref="AK152:AN152"/>
    <mergeCell ref="B104:AJ104"/>
    <mergeCell ref="B96:B103"/>
    <mergeCell ref="C96:AF96"/>
    <mergeCell ref="AG96:AJ96"/>
    <mergeCell ref="M112:P112"/>
    <mergeCell ref="Q112:T112"/>
    <mergeCell ref="U112:X112"/>
    <mergeCell ref="Y112:AB112"/>
    <mergeCell ref="AC112:AF112"/>
    <mergeCell ref="C97:L97"/>
    <mergeCell ref="AK148:AN148"/>
    <mergeCell ref="AK121:AK122"/>
    <mergeCell ref="AL121:AL122"/>
    <mergeCell ref="AM121:AM122"/>
    <mergeCell ref="AK144:AN144"/>
    <mergeCell ref="AK135:AN135"/>
    <mergeCell ref="AK136:AN136"/>
    <mergeCell ref="AK140:AN140"/>
    <mergeCell ref="AK133:AN133"/>
    <mergeCell ref="AK134:AN134"/>
    <mergeCell ref="AK147:AN147"/>
    <mergeCell ref="AN121:AN122"/>
    <mergeCell ref="AK161:AN161"/>
    <mergeCell ref="AK162:AN162"/>
    <mergeCell ref="AT114:AT116"/>
    <mergeCell ref="C208:J208"/>
    <mergeCell ref="AK137:AN137"/>
    <mergeCell ref="AK138:AN138"/>
    <mergeCell ref="AK159:AN159"/>
    <mergeCell ref="AK154:AN154"/>
    <mergeCell ref="AK155:AN155"/>
    <mergeCell ref="C154:L154"/>
    <mergeCell ref="AK141:AN141"/>
    <mergeCell ref="AK142:AN142"/>
    <mergeCell ref="AK143:AN143"/>
    <mergeCell ref="AK163:AN163"/>
    <mergeCell ref="AK164:AN164"/>
    <mergeCell ref="AK170:AN170"/>
    <mergeCell ref="AK165:AN165"/>
    <mergeCell ref="AK166:AN166"/>
    <mergeCell ref="AK167:AN167"/>
    <mergeCell ref="AK168:AN168"/>
    <mergeCell ref="AK169:AN169"/>
    <mergeCell ref="AK153:AN153"/>
    <mergeCell ref="AK156:AN156"/>
    <mergeCell ref="AK157:AN157"/>
    <mergeCell ref="B73:AJ73"/>
    <mergeCell ref="C74:AF74"/>
    <mergeCell ref="C77:L77"/>
    <mergeCell ref="B74:B81"/>
    <mergeCell ref="C86:L86"/>
    <mergeCell ref="AG86:AJ86"/>
    <mergeCell ref="C92:L92"/>
    <mergeCell ref="AG92:AJ92"/>
    <mergeCell ref="C87:AF87"/>
    <mergeCell ref="AG87:AJ87"/>
    <mergeCell ref="C88:L88"/>
    <mergeCell ref="AG88:AJ88"/>
    <mergeCell ref="C89:L89"/>
    <mergeCell ref="AG89:AJ89"/>
    <mergeCell ref="C90:L90"/>
    <mergeCell ref="AG90:AJ90"/>
    <mergeCell ref="AG74:AJ74"/>
    <mergeCell ref="C75:L75"/>
    <mergeCell ref="AG75:AJ75"/>
    <mergeCell ref="C76:L76"/>
    <mergeCell ref="C140:L140"/>
    <mergeCell ref="C98:L98"/>
    <mergeCell ref="AG98:AJ98"/>
    <mergeCell ref="AG38:AJ38"/>
    <mergeCell ref="B39:D39"/>
    <mergeCell ref="AG39:AJ39"/>
    <mergeCell ref="B40:AJ40"/>
    <mergeCell ref="N42:P42"/>
    <mergeCell ref="N43:P43"/>
    <mergeCell ref="U121:X121"/>
    <mergeCell ref="Y121:AB121"/>
    <mergeCell ref="AD113:AF113"/>
    <mergeCell ref="N116:P116"/>
    <mergeCell ref="R116:T116"/>
    <mergeCell ref="V116:X116"/>
    <mergeCell ref="Z116:AB116"/>
    <mergeCell ref="AD116:AF116"/>
    <mergeCell ref="N114:P114"/>
    <mergeCell ref="R114:T114"/>
    <mergeCell ref="V114:X114"/>
    <mergeCell ref="Z114:AB114"/>
    <mergeCell ref="AD114:AF114"/>
    <mergeCell ref="B119:L120"/>
    <mergeCell ref="B48:L49"/>
    <mergeCell ref="AG48:AJ50"/>
    <mergeCell ref="AE1:AI1"/>
    <mergeCell ref="AG10:AJ10"/>
    <mergeCell ref="M48:AF48"/>
    <mergeCell ref="M49:P49"/>
    <mergeCell ref="Q49:T49"/>
    <mergeCell ref="U49:X49"/>
    <mergeCell ref="Y49:AB49"/>
    <mergeCell ref="AC49:AF49"/>
    <mergeCell ref="AG37:AJ37"/>
    <mergeCell ref="H7:T7"/>
    <mergeCell ref="H8:T8"/>
    <mergeCell ref="AG33:AJ33"/>
    <mergeCell ref="AD42:AF42"/>
    <mergeCell ref="AD43:AF43"/>
    <mergeCell ref="AG25:AG28"/>
    <mergeCell ref="AG29:AJ29"/>
    <mergeCell ref="AG30:AJ30"/>
    <mergeCell ref="AG31:AJ31"/>
    <mergeCell ref="AG32:AJ32"/>
    <mergeCell ref="AH25:AH28"/>
    <mergeCell ref="AI25:AI28"/>
    <mergeCell ref="AG34:AJ34"/>
    <mergeCell ref="V10:Z10"/>
    <mergeCell ref="AJ25:AJ28"/>
    <mergeCell ref="AG22:AJ24"/>
    <mergeCell ref="V6:Z6"/>
    <mergeCell ref="C3:E3"/>
    <mergeCell ref="F3:K3"/>
    <mergeCell ref="L3:R3"/>
    <mergeCell ref="C4:E4"/>
    <mergeCell ref="F4:K4"/>
    <mergeCell ref="L4:R4"/>
    <mergeCell ref="V26:V28"/>
    <mergeCell ref="W26:W28"/>
    <mergeCell ref="B27:D28"/>
    <mergeCell ref="E27:L28"/>
    <mergeCell ref="Y23:AB23"/>
    <mergeCell ref="AC23:AF23"/>
    <mergeCell ref="M25:P25"/>
    <mergeCell ref="Q25:T25"/>
    <mergeCell ref="U25:X25"/>
    <mergeCell ref="X26:X28"/>
    <mergeCell ref="AE26:AE28"/>
    <mergeCell ref="AF26:AF28"/>
    <mergeCell ref="Q23:T23"/>
    <mergeCell ref="U23:X23"/>
    <mergeCell ref="M24:T24"/>
    <mergeCell ref="B7:B8"/>
    <mergeCell ref="C7:C8"/>
    <mergeCell ref="AD4:AG4"/>
    <mergeCell ref="H5:AB5"/>
    <mergeCell ref="H6:I6"/>
    <mergeCell ref="J6:O6"/>
    <mergeCell ref="P6:U6"/>
    <mergeCell ref="AG6:AJ6"/>
    <mergeCell ref="U7:AJ7"/>
    <mergeCell ref="U8:AJ8"/>
    <mergeCell ref="AH4:AN4"/>
    <mergeCell ref="C6:F6"/>
    <mergeCell ref="R45:T45"/>
    <mergeCell ref="V42:X42"/>
    <mergeCell ref="Y51:AB51"/>
    <mergeCell ref="AC51:AF51"/>
    <mergeCell ref="E51:L51"/>
    <mergeCell ref="AG58:AJ58"/>
    <mergeCell ref="C60:L60"/>
    <mergeCell ref="C59:H59"/>
    <mergeCell ref="I59:AF59"/>
    <mergeCell ref="AG59:AJ59"/>
    <mergeCell ref="B53:AJ53"/>
    <mergeCell ref="AD45:AF45"/>
    <mergeCell ref="B54:B61"/>
    <mergeCell ref="C54:AF54"/>
    <mergeCell ref="AG54:AJ54"/>
    <mergeCell ref="C55:L55"/>
    <mergeCell ref="AG55:AJ55"/>
    <mergeCell ref="C56:L56"/>
    <mergeCell ref="AG56:AJ56"/>
    <mergeCell ref="C57:L57"/>
    <mergeCell ref="AG57:AJ57"/>
    <mergeCell ref="C58:L58"/>
    <mergeCell ref="AG60:AJ60"/>
    <mergeCell ref="C61:L61"/>
    <mergeCell ref="AG61:AJ61"/>
    <mergeCell ref="AG76:AJ76"/>
    <mergeCell ref="AG77:AJ77"/>
    <mergeCell ref="C81:L81"/>
    <mergeCell ref="AG81:AJ81"/>
    <mergeCell ref="B83:B94"/>
    <mergeCell ref="C83:AF83"/>
    <mergeCell ref="AG83:AJ83"/>
    <mergeCell ref="C84:L84"/>
    <mergeCell ref="AG84:AJ84"/>
    <mergeCell ref="C85:L85"/>
    <mergeCell ref="B82:AJ82"/>
    <mergeCell ref="AG85:AJ85"/>
    <mergeCell ref="C91:AF91"/>
    <mergeCell ref="AG91:AJ91"/>
    <mergeCell ref="C93:L93"/>
    <mergeCell ref="AG93:AJ93"/>
    <mergeCell ref="C94:L94"/>
    <mergeCell ref="AG94:AJ94"/>
    <mergeCell ref="AG78:AJ78"/>
    <mergeCell ref="AG79:AJ79"/>
    <mergeCell ref="C79:L79"/>
    <mergeCell ref="C78:AF78"/>
    <mergeCell ref="B64:B72"/>
    <mergeCell ref="C68:AF68"/>
    <mergeCell ref="AG68:AJ68"/>
    <mergeCell ref="AG69:AJ69"/>
    <mergeCell ref="C70:L70"/>
    <mergeCell ref="AG70:AJ70"/>
    <mergeCell ref="C71:L71"/>
    <mergeCell ref="AG71:AJ71"/>
    <mergeCell ref="C72:L72"/>
    <mergeCell ref="AG72:AJ72"/>
    <mergeCell ref="AG66:AJ66"/>
    <mergeCell ref="AK145:AN145"/>
    <mergeCell ref="AK146:AN146"/>
    <mergeCell ref="C142:L142"/>
    <mergeCell ref="C143:L143"/>
    <mergeCell ref="C144:L144"/>
    <mergeCell ref="C146:L146"/>
    <mergeCell ref="AK119:AN120"/>
    <mergeCell ref="M120:P120"/>
    <mergeCell ref="Q120:T120"/>
    <mergeCell ref="AK124:AN124"/>
    <mergeCell ref="AK125:AN125"/>
    <mergeCell ref="AK126:AN126"/>
    <mergeCell ref="AK127:AN127"/>
    <mergeCell ref="C125:L125"/>
    <mergeCell ref="C126:L126"/>
    <mergeCell ref="C129:L129"/>
    <mergeCell ref="C130:L130"/>
    <mergeCell ref="C131:L131"/>
    <mergeCell ref="C127:L127"/>
    <mergeCell ref="AK128:AN128"/>
    <mergeCell ref="AK129:AN129"/>
    <mergeCell ref="AK130:AN130"/>
    <mergeCell ref="C138:L138"/>
    <mergeCell ref="C99:L99"/>
    <mergeCell ref="AG99:AJ99"/>
    <mergeCell ref="C100:AF100"/>
    <mergeCell ref="AG100:AJ100"/>
    <mergeCell ref="C101:L101"/>
    <mergeCell ref="AG101:AJ101"/>
    <mergeCell ref="M121:P121"/>
    <mergeCell ref="Q121:T121"/>
    <mergeCell ref="AC121:AF121"/>
    <mergeCell ref="AG121:AJ121"/>
    <mergeCell ref="C102:L102"/>
    <mergeCell ref="AG102:AJ102"/>
    <mergeCell ref="AK131:AN131"/>
    <mergeCell ref="B109:AJ109"/>
    <mergeCell ref="M111:P111"/>
    <mergeCell ref="B105:B108"/>
    <mergeCell ref="C105:AF105"/>
    <mergeCell ref="AG105:AJ105"/>
    <mergeCell ref="C106:L106"/>
    <mergeCell ref="B124:B131"/>
    <mergeCell ref="C155:L155"/>
    <mergeCell ref="C147:L147"/>
    <mergeCell ref="C148:L148"/>
    <mergeCell ref="B133:B148"/>
    <mergeCell ref="AC111:AF111"/>
    <mergeCell ref="AC120:AF120"/>
    <mergeCell ref="AG120:AJ120"/>
    <mergeCell ref="U120:X120"/>
    <mergeCell ref="Y120:AB120"/>
    <mergeCell ref="N113:P113"/>
    <mergeCell ref="R113:T113"/>
    <mergeCell ref="V113:X113"/>
    <mergeCell ref="Z113:AB113"/>
    <mergeCell ref="AG106:AJ106"/>
    <mergeCell ref="C107:L107"/>
    <mergeCell ref="AG107:AJ107"/>
    <mergeCell ref="C201:L201"/>
    <mergeCell ref="C202:L202"/>
    <mergeCell ref="C203:L203"/>
    <mergeCell ref="I207:L207"/>
    <mergeCell ref="M207:P207"/>
    <mergeCell ref="Q207:T207"/>
    <mergeCell ref="B204:AN204"/>
    <mergeCell ref="B195:B203"/>
    <mergeCell ref="B150:B159"/>
    <mergeCell ref="C151:L151"/>
    <mergeCell ref="C152:L152"/>
    <mergeCell ref="C159:L159"/>
    <mergeCell ref="B161:B172"/>
    <mergeCell ref="B174:B193"/>
    <mergeCell ref="C175:L175"/>
    <mergeCell ref="C177:L177"/>
    <mergeCell ref="AK178:AN178"/>
    <mergeCell ref="C179:L179"/>
    <mergeCell ref="AK179:AN179"/>
    <mergeCell ref="C180:L180"/>
    <mergeCell ref="AK180:AN180"/>
    <mergeCell ref="C181:L181"/>
    <mergeCell ref="AK181:AN181"/>
    <mergeCell ref="AK190:AN190"/>
    <mergeCell ref="C199:L199"/>
    <mergeCell ref="C153:L153"/>
    <mergeCell ref="C157:L157"/>
    <mergeCell ref="C158:L158"/>
    <mergeCell ref="C162:L162"/>
    <mergeCell ref="C163:L163"/>
    <mergeCell ref="C164:L164"/>
    <mergeCell ref="C166:L166"/>
    <mergeCell ref="C167:L167"/>
    <mergeCell ref="C168:L168"/>
    <mergeCell ref="C196:L196"/>
    <mergeCell ref="C197:L197"/>
    <mergeCell ref="C198:L198"/>
    <mergeCell ref="C191:L191"/>
    <mergeCell ref="C193:L193"/>
    <mergeCell ref="C188:L188"/>
    <mergeCell ref="B241:I241"/>
    <mergeCell ref="B234:I234"/>
    <mergeCell ref="J234:AR234"/>
    <mergeCell ref="B235:I235"/>
    <mergeCell ref="C230:E230"/>
    <mergeCell ref="F230:K230"/>
    <mergeCell ref="L230:R230"/>
    <mergeCell ref="B236:I236"/>
    <mergeCell ref="C237:I237"/>
    <mergeCell ref="B238:I238"/>
    <mergeCell ref="C240:I240"/>
    <mergeCell ref="B239:I239"/>
    <mergeCell ref="J236:AR236"/>
    <mergeCell ref="J238:AR238"/>
    <mergeCell ref="O237:AR237"/>
    <mergeCell ref="C231:E231"/>
    <mergeCell ref="F231:K231"/>
    <mergeCell ref="L231:R231"/>
    <mergeCell ref="J235:AR235"/>
    <mergeCell ref="M50:T50"/>
    <mergeCell ref="C122:L122"/>
    <mergeCell ref="C134:L134"/>
    <mergeCell ref="C135:L135"/>
    <mergeCell ref="C136:L136"/>
    <mergeCell ref="E121:L121"/>
    <mergeCell ref="Q111:T111"/>
    <mergeCell ref="C65:L65"/>
    <mergeCell ref="C66:L66"/>
    <mergeCell ref="B63:AJ63"/>
    <mergeCell ref="C64:AF64"/>
    <mergeCell ref="AG64:AJ64"/>
    <mergeCell ref="AG65:AJ65"/>
    <mergeCell ref="C67:L67"/>
    <mergeCell ref="AG67:AJ67"/>
    <mergeCell ref="C69:L69"/>
    <mergeCell ref="U111:X111"/>
    <mergeCell ref="Y111:AB111"/>
    <mergeCell ref="C103:L103"/>
    <mergeCell ref="AG103:AJ103"/>
    <mergeCell ref="C108:L108"/>
    <mergeCell ref="AG108:AJ108"/>
    <mergeCell ref="AH113:AJ113"/>
    <mergeCell ref="AG97:AJ97"/>
    <mergeCell ref="B222:B223"/>
    <mergeCell ref="C222:D223"/>
    <mergeCell ref="E222:E223"/>
    <mergeCell ref="F222:F223"/>
    <mergeCell ref="N212:P212"/>
    <mergeCell ref="R212:T212"/>
    <mergeCell ref="V212:X212"/>
    <mergeCell ref="Z212:AB212"/>
    <mergeCell ref="D220:E220"/>
    <mergeCell ref="AB220:AD220"/>
    <mergeCell ref="AB222:AD222"/>
    <mergeCell ref="G220:Y223"/>
    <mergeCell ref="G219:X219"/>
    <mergeCell ref="I206:L206"/>
    <mergeCell ref="M206:P206"/>
    <mergeCell ref="Q206:T206"/>
    <mergeCell ref="U206:X206"/>
    <mergeCell ref="Y206:AB206"/>
    <mergeCell ref="AC206:AF206"/>
    <mergeCell ref="N208:P208"/>
    <mergeCell ref="R208:T208"/>
    <mergeCell ref="V208:X208"/>
    <mergeCell ref="Z208:AB208"/>
    <mergeCell ref="AD208:AF208"/>
    <mergeCell ref="U207:X207"/>
    <mergeCell ref="AH208:AJ208"/>
    <mergeCell ref="AG206:AJ206"/>
    <mergeCell ref="V210:X210"/>
    <mergeCell ref="Z210:AB210"/>
    <mergeCell ref="AD210:AF210"/>
    <mergeCell ref="AH210:AJ210"/>
    <mergeCell ref="N210:P210"/>
    <mergeCell ref="R210:T210"/>
    <mergeCell ref="Y207:AB207"/>
    <mergeCell ref="AC207:AF207"/>
    <mergeCell ref="AH212:AJ212"/>
    <mergeCell ref="AH213:AJ213"/>
    <mergeCell ref="N213:P213"/>
    <mergeCell ref="R213:T213"/>
    <mergeCell ref="V213:X213"/>
    <mergeCell ref="Z213:AB213"/>
    <mergeCell ref="AD213:AF213"/>
    <mergeCell ref="AJ222:AL222"/>
    <mergeCell ref="AJ220:AL220"/>
    <mergeCell ref="AD212:AF212"/>
    <mergeCell ref="AF220:AH220"/>
    <mergeCell ref="AT220:AT222"/>
    <mergeCell ref="AH42:AJ42"/>
    <mergeCell ref="AH43:AJ45"/>
    <mergeCell ref="X4:AC4"/>
    <mergeCell ref="AT29:AT36"/>
    <mergeCell ref="AT43:AT45"/>
    <mergeCell ref="AT210:AT214"/>
    <mergeCell ref="AT52:AT81"/>
    <mergeCell ref="U50:AF50"/>
    <mergeCell ref="AK202:AN202"/>
    <mergeCell ref="AK203:AN203"/>
    <mergeCell ref="AK199:AN199"/>
    <mergeCell ref="AG207:AJ207"/>
    <mergeCell ref="AK195:AN195"/>
    <mergeCell ref="AK196:AN196"/>
    <mergeCell ref="AK201:AN201"/>
    <mergeCell ref="AK197:AN197"/>
    <mergeCell ref="AK198:AN198"/>
    <mergeCell ref="AK200:AN200"/>
    <mergeCell ref="AK189:AN189"/>
    <mergeCell ref="AK150:AN150"/>
    <mergeCell ref="AK151:AN151"/>
    <mergeCell ref="B95:AJ95"/>
    <mergeCell ref="AF222:AH222"/>
  </mergeCells>
  <conditionalFormatting sqref="M55:V55 X55:AF55 M56:AF58 M125:X127 AC125:AJ127 Y126:AB127 M201:AJ203">
    <cfRule type="containsText" dxfId="774" priority="29" operator="containsText" text="x">
      <formula>NOT(ISERROR(SEARCH("x",M55)))</formula>
    </cfRule>
  </conditionalFormatting>
  <conditionalFormatting sqref="M151:X153 AC151:AJ153 Y152:AB153 M154:AJ155">
    <cfRule type="containsText" dxfId="773" priority="20" operator="containsText" text="x">
      <formula>NOT(ISERROR(SEARCH("x",M151)))</formula>
    </cfRule>
  </conditionalFormatting>
  <conditionalFormatting sqref="M29:AF39">
    <cfRule type="containsText" dxfId="772" priority="553" operator="containsText" text="x">
      <formula>NOT(ISERROR(SEARCH("x",M29)))</formula>
    </cfRule>
  </conditionalFormatting>
  <conditionalFormatting sqref="M60:AF62 M65:AF67">
    <cfRule type="containsText" dxfId="771" priority="54" operator="containsText" text="x">
      <formula>NOT(ISERROR(SEARCH("x",M60)))</formula>
    </cfRule>
  </conditionalFormatting>
  <conditionalFormatting sqref="M69:AF72 M75:AF77 M79:AF81 M84:AF86 M97:AF99 M101:AF103">
    <cfRule type="containsText" dxfId="770" priority="53" operator="containsText" text="x">
      <formula>NOT(ISERROR(SEARCH("x",M69)))</formula>
    </cfRule>
  </conditionalFormatting>
  <conditionalFormatting sqref="M88:AF90">
    <cfRule type="containsText" dxfId="769" priority="45" operator="containsText" text="x">
      <formula>NOT(ISERROR(SEARCH("x",M88)))</formula>
    </cfRule>
  </conditionalFormatting>
  <conditionalFormatting sqref="M92:AF94">
    <cfRule type="containsText" dxfId="768" priority="46" operator="containsText" text="x">
      <formula>NOT(ISERROR(SEARCH("x",M92)))</formula>
    </cfRule>
  </conditionalFormatting>
  <conditionalFormatting sqref="M106:AF108">
    <cfRule type="containsText" dxfId="767" priority="52" operator="containsText" text="x">
      <formula>NOT(ISERROR(SEARCH("x",M106)))</formula>
    </cfRule>
  </conditionalFormatting>
  <conditionalFormatting sqref="M129:AJ131 M134:AJ136 M138:AJ140 M142:AJ144 M146:AJ148 M157:AJ159 M162:AJ164 M196:AJ199">
    <cfRule type="containsText" dxfId="766" priority="28" operator="containsText" text="x">
      <formula>NOT(ISERROR(SEARCH("x",M129)))</formula>
    </cfRule>
  </conditionalFormatting>
  <conditionalFormatting sqref="M166:AJ168">
    <cfRule type="containsText" dxfId="765" priority="21" operator="containsText" text="x">
      <formula>NOT(ISERROR(SEARCH("x",M166)))</formula>
    </cfRule>
  </conditionalFormatting>
  <conditionalFormatting sqref="M170:AJ172 M191:AJ193">
    <cfRule type="containsText" dxfId="764" priority="18" operator="containsText" text="x">
      <formula>NOT(ISERROR(SEARCH("x",M170)))</formula>
    </cfRule>
  </conditionalFormatting>
  <conditionalFormatting sqref="M175:AJ177">
    <cfRule type="containsText" dxfId="763" priority="17" operator="containsText" text="x">
      <formula>NOT(ISERROR(SEARCH("x",M175)))</formula>
    </cfRule>
  </conditionalFormatting>
  <conditionalFormatting sqref="M179:AJ181 M183:AJ185 M187:AJ189">
    <cfRule type="containsText" dxfId="762" priority="16" operator="containsText" text="x">
      <formula>NOT(ISERROR(SEARCH("x",M179)))</formula>
    </cfRule>
  </conditionalFormatting>
  <conditionalFormatting sqref="Y125:AC125">
    <cfRule type="containsText" dxfId="761" priority="27" operator="containsText" text="x">
      <formula>NOT(ISERROR(SEARCH("x",Y125)))</formula>
    </cfRule>
  </conditionalFormatting>
  <conditionalFormatting sqref="Y151:AC151">
    <cfRule type="containsText" dxfId="760" priority="19" operator="containsText" text="x">
      <formula>NOT(ISERROR(SEARCH("x",Y151)))</formula>
    </cfRule>
  </conditionalFormatting>
  <conditionalFormatting sqref="AG29:AJ39">
    <cfRule type="containsText" dxfId="759" priority="552" operator="containsText" text="EXCELLENT">
      <formula>NOT(ISERROR(SEARCH("EXCELLENT",AG29)))</formula>
    </cfRule>
    <cfRule type="containsText" dxfId="758" priority="551" operator="containsText" text="INSUFFISANT">
      <formula>NOT(ISERROR(SEARCH("INSUFFISANT",AG29)))</formula>
    </cfRule>
    <cfRule type="containsText" dxfId="757" priority="550" operator="containsText" text="FRAGILE">
      <formula>NOT(ISERROR(SEARCH("FRAGILE",AG29)))</formula>
    </cfRule>
    <cfRule type="containsText" dxfId="756" priority="549" operator="containsText" text="SATISFAISANT">
      <formula>NOT(ISERROR(SEARCH("SATISFAISANT",AG29)))</formula>
    </cfRule>
    <cfRule type="containsErrors" dxfId="755" priority="548">
      <formula>ISERROR(AG29)</formula>
    </cfRule>
  </conditionalFormatting>
  <conditionalFormatting sqref="AG54:AJ62 AG64:AJ72 AG74:AJ81">
    <cfRule type="cellIs" dxfId="754" priority="50" operator="equal">
      <formula>"4-BIEN MAITRISÉE"</formula>
    </cfRule>
    <cfRule type="containsErrors" dxfId="753" priority="47">
      <formula>ISERROR(AG54)</formula>
    </cfRule>
    <cfRule type="cellIs" dxfId="752" priority="48" operator="equal">
      <formula>"2-INSUF MAITRISÉE"</formula>
    </cfRule>
    <cfRule type="cellIs" dxfId="751" priority="49" operator="equal">
      <formula>"1-NON MAITRISÉE"</formula>
    </cfRule>
    <cfRule type="containsText" dxfId="750" priority="51" operator="containsText" text="3-MAITRISÉE">
      <formula>NOT(ISERROR(SEARCH("3-MAITRISÉE",AG54)))</formula>
    </cfRule>
  </conditionalFormatting>
  <conditionalFormatting sqref="AG83:AJ94">
    <cfRule type="containsText" dxfId="749" priority="44" operator="containsText" text="3-MAITRISÉE">
      <formula>NOT(ISERROR(SEARCH("3-MAITRISÉE",AG83)))</formula>
    </cfRule>
    <cfRule type="cellIs" dxfId="748" priority="43" operator="equal">
      <formula>"4-BIEN MAITRISÉE"</formula>
    </cfRule>
    <cfRule type="cellIs" dxfId="747" priority="42" operator="equal">
      <formula>"1-NON MAITRISÉE"</formula>
    </cfRule>
    <cfRule type="cellIs" dxfId="746" priority="41" operator="equal">
      <formula>"2-INSUF MAITRISÉE"</formula>
    </cfRule>
    <cfRule type="containsErrors" dxfId="745" priority="40">
      <formula>ISERROR(AG83)</formula>
    </cfRule>
  </conditionalFormatting>
  <conditionalFormatting sqref="AG96:AJ103">
    <cfRule type="cellIs" dxfId="744" priority="36" operator="equal">
      <formula>"2-INSUF MAITRISÉE"</formula>
    </cfRule>
    <cfRule type="containsText" dxfId="743" priority="39" operator="containsText" text="3-MAITRISÉE">
      <formula>NOT(ISERROR(SEARCH("3-MAITRISÉE",AG96)))</formula>
    </cfRule>
    <cfRule type="cellIs" dxfId="742" priority="38" operator="equal">
      <formula>"4-BIEN MAITRISÉE"</formula>
    </cfRule>
    <cfRule type="cellIs" dxfId="741" priority="37" operator="equal">
      <formula>"1-NON MAITRISÉE"</formula>
    </cfRule>
    <cfRule type="containsErrors" dxfId="740" priority="35">
      <formula>ISERROR(AG96)</formula>
    </cfRule>
  </conditionalFormatting>
  <conditionalFormatting sqref="AG105:AJ108">
    <cfRule type="cellIs" dxfId="739" priority="31" operator="equal">
      <formula>"2-INSUF MAITRISÉE"</formula>
    </cfRule>
    <cfRule type="containsText" dxfId="738" priority="34" operator="containsText" text="3-MAITRISÉE">
      <formula>NOT(ISERROR(SEARCH("3-MAITRISÉE",AG105)))</formula>
    </cfRule>
    <cfRule type="cellIs" dxfId="737" priority="33" operator="equal">
      <formula>"4-BIEN MAITRISÉE"</formula>
    </cfRule>
    <cfRule type="cellIs" dxfId="736" priority="32" operator="equal">
      <formula>"1-NON MAITRISÉE"</formula>
    </cfRule>
    <cfRule type="containsErrors" dxfId="735" priority="30">
      <formula>ISERROR(AG105)</formula>
    </cfRule>
  </conditionalFormatting>
  <conditionalFormatting sqref="AK124:AR131 AK133:AR148 AK150:AR159">
    <cfRule type="containsText" dxfId="734" priority="26" operator="containsText" text="3-MAITRISÉE">
      <formula>NOT(ISERROR(SEARCH("3-MAITRISÉE",AK124)))</formula>
    </cfRule>
    <cfRule type="cellIs" dxfId="733" priority="25" operator="equal">
      <formula>"4-BIEN MAITRISÉE"</formula>
    </cfRule>
    <cfRule type="cellIs" dxfId="732" priority="24" operator="equal">
      <formula>"1-NON MAITRISÉE"</formula>
    </cfRule>
    <cfRule type="cellIs" dxfId="731" priority="23" operator="equal">
      <formula>"2-INSUF MAITRISÉE"</formula>
    </cfRule>
    <cfRule type="containsErrors" dxfId="730" priority="22">
      <formula>ISERROR(AK124)</formula>
    </cfRule>
  </conditionalFormatting>
  <conditionalFormatting sqref="AK161:AR172">
    <cfRule type="cellIs" dxfId="729" priority="12" operator="equal">
      <formula>"2-INSUF MAITRISÉE"</formula>
    </cfRule>
    <cfRule type="cellIs" dxfId="728" priority="14" operator="equal">
      <formula>"4-BIEN MAITRISÉE"</formula>
    </cfRule>
    <cfRule type="cellIs" dxfId="727" priority="13" operator="equal">
      <formula>"1-NON MAITRISÉE"</formula>
    </cfRule>
    <cfRule type="containsText" dxfId="726" priority="15" operator="containsText" text="3-MAITRISÉE">
      <formula>NOT(ISERROR(SEARCH("3-MAITRISÉE",AK161)))</formula>
    </cfRule>
    <cfRule type="containsErrors" dxfId="725" priority="11">
      <formula>ISERROR(AK161)</formula>
    </cfRule>
  </conditionalFormatting>
  <conditionalFormatting sqref="AK174:AR193">
    <cfRule type="containsText" dxfId="724" priority="10" operator="containsText" text="3-MAITRISÉE">
      <formula>NOT(ISERROR(SEARCH("3-MAITRISÉE",AK174)))</formula>
    </cfRule>
    <cfRule type="cellIs" dxfId="723" priority="9" operator="equal">
      <formula>"4-BIEN MAITRISÉE"</formula>
    </cfRule>
    <cfRule type="cellIs" dxfId="722" priority="8" operator="equal">
      <formula>"1-NON MAITRISÉE"</formula>
    </cfRule>
    <cfRule type="cellIs" dxfId="721" priority="7" operator="equal">
      <formula>"2-INSUF MAITRISÉE"</formula>
    </cfRule>
    <cfRule type="containsErrors" dxfId="720" priority="6">
      <formula>ISERROR(AK174)</formula>
    </cfRule>
  </conditionalFormatting>
  <conditionalFormatting sqref="AK195:AR203">
    <cfRule type="containsText" dxfId="719" priority="5" operator="containsText" text="3-MAITRISÉE">
      <formula>NOT(ISERROR(SEARCH("3-MAITRISÉE",AK195)))</formula>
    </cfRule>
    <cfRule type="cellIs" dxfId="718" priority="4" operator="equal">
      <formula>"4-BIEN MAITRISÉE"</formula>
    </cfRule>
    <cfRule type="cellIs" dxfId="717" priority="3" operator="equal">
      <formula>"1-NON MAITRISÉE"</formula>
    </cfRule>
    <cfRule type="cellIs" dxfId="716" priority="2" operator="equal">
      <formula>"2-INSUF MAITRISÉE"</formula>
    </cfRule>
    <cfRule type="containsErrors" dxfId="715" priority="1">
      <formula>ISERROR(AK195)</formula>
    </cfRule>
  </conditionalFormatting>
  <hyperlinks>
    <hyperlink ref="AE1:AI1" location="'1-TAB-SYNT-NOTES'!A1" display="Tableau de synthèse" xr:uid="{00000000-0004-0000-0400-000000000000}"/>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46" max="16383" man="1"/>
  </rowBreaks>
  <drawing r:id="rId2"/>
  <extLst>
    <ext xmlns:x14="http://schemas.microsoft.com/office/spreadsheetml/2009/9/main" uri="{CCE6A557-97BC-4b89-ADB6-D9C93CAAB3DF}">
      <x14:dataValidations xmlns:xm="http://schemas.microsoft.com/office/excel/2006/main" count="37">
        <x14:dataValidation type="list" allowBlank="1" xr:uid="{A657D374-7C0B-6443-B2AD-10D700C30F12}">
          <x14:formula1>
            <xm:f>LISTES!$R$12:$R$47</xm:f>
          </x14:formula1>
          <xm:sqref>J6:O6 J10:O10 J14:O14</xm:sqref>
        </x14:dataValidation>
        <x14:dataValidation type="list" allowBlank="1" xr:uid="{88D9626C-8F8A-7443-BEBD-5545D9B7B952}">
          <x14:formula1>
            <xm:f>LISTES!$S$12:$S$47</xm:f>
          </x14:formula1>
          <xm:sqref>V6:Z6 V10:Z10 V14:Z14</xm:sqref>
        </x14:dataValidation>
        <x14:dataValidation type="list" allowBlank="1" showInputMessage="1" showErrorMessage="1" xr:uid="{AA8CCB98-1427-B44A-A940-0913E7D3C21B}">
          <x14:formula1>
            <xm:f>'4-CIP'!$C$2:$C$7</xm:f>
          </x14:formula1>
          <xm:sqref>C58:L58</xm:sqref>
        </x14:dataValidation>
        <x14:dataValidation type="list" allowBlank="1" showInputMessage="1" showErrorMessage="1" xr:uid="{ED43879D-8AFC-B549-87B3-017EA4BFE743}">
          <x14:formula1>
            <xm:f>'4-CIP'!$C$8:$C$13</xm:f>
          </x14:formula1>
          <xm:sqref>C62:L62</xm:sqref>
        </x14:dataValidation>
        <x14:dataValidation type="list" allowBlank="1" showInputMessage="1" showErrorMessage="1" xr:uid="{F956DE30-4214-C541-8E64-305C4D9E62BA}">
          <x14:formula1>
            <xm:f>'4-CIP'!$C$14:$C$19</xm:f>
          </x14:formula1>
          <xm:sqref>C67:L67</xm:sqref>
        </x14:dataValidation>
        <x14:dataValidation type="list" allowBlank="1" showInputMessage="1" showErrorMessage="1" xr:uid="{3A22EC1B-F6BD-D746-BFCF-270ED22295D3}">
          <x14:formula1>
            <xm:f>'4-CIP'!$C$20:$C$25</xm:f>
          </x14:formula1>
          <xm:sqref>C72:L72</xm:sqref>
        </x14:dataValidation>
        <x14:dataValidation type="list" allowBlank="1" showInputMessage="1" showErrorMessage="1" xr:uid="{CBF0B37E-D6CD-874A-875B-0307E99695E9}">
          <x14:formula1>
            <xm:f>'4-CIP'!$C$26:$C$31</xm:f>
          </x14:formula1>
          <xm:sqref>C77:L77</xm:sqref>
        </x14:dataValidation>
        <x14:dataValidation type="list" allowBlank="1" showInputMessage="1" showErrorMessage="1" xr:uid="{A1C74ECD-82C1-9D42-B6A4-95C5FB2B114D}">
          <x14:formula1>
            <xm:f>'4-CIP'!$C$32:$C$37</xm:f>
          </x14:formula1>
          <xm:sqref>C81:L81</xm:sqref>
        </x14:dataValidation>
        <x14:dataValidation type="list" allowBlank="1" showInputMessage="1" showErrorMessage="1" xr:uid="{B9BEA0C1-17CF-624C-B65C-29390BEEC2E6}">
          <x14:formula1>
            <xm:f>'4-CIP'!$C$38:$C$43</xm:f>
          </x14:formula1>
          <xm:sqref>C86:L86</xm:sqref>
        </x14:dataValidation>
        <x14:dataValidation type="list" allowBlank="1" showInputMessage="1" showErrorMessage="1" xr:uid="{B607A2B4-6937-D447-9EE1-D57230B27A7A}">
          <x14:formula1>
            <xm:f>'4-CIP'!$C$44:$C$49</xm:f>
          </x14:formula1>
          <xm:sqref>C90:L90</xm:sqref>
        </x14:dataValidation>
        <x14:dataValidation type="list" allowBlank="1" showInputMessage="1" showErrorMessage="1" xr:uid="{E22F50AA-6ADD-A945-9022-74CD0DCC4145}">
          <x14:formula1>
            <xm:f>'4-CIP'!$C$50:$C$55</xm:f>
          </x14:formula1>
          <xm:sqref>C94:L94</xm:sqref>
        </x14:dataValidation>
        <x14:dataValidation type="list" allowBlank="1" showInputMessage="1" showErrorMessage="1" xr:uid="{6F18A0B0-36CF-124B-B43D-06F4FEFE374A}">
          <x14:formula1>
            <xm:f>'4-CIP'!$C$56:$C$61</xm:f>
          </x14:formula1>
          <xm:sqref>C99:L99</xm:sqref>
        </x14:dataValidation>
        <x14:dataValidation type="list" allowBlank="1" showInputMessage="1" showErrorMessage="1" xr:uid="{E6D7AF60-EFCD-D54F-A33D-281BBA3792B4}">
          <x14:formula1>
            <xm:f>'4-CIP'!$C$62:$C$67</xm:f>
          </x14:formula1>
          <xm:sqref>C103:L103</xm:sqref>
        </x14:dataValidation>
        <x14:dataValidation type="list" allowBlank="1" showInputMessage="1" showErrorMessage="1" xr:uid="{12BDC332-B59E-2C4C-AF9D-E8227D68226B}">
          <x14:formula1>
            <xm:f>'4-CIP'!$C$68:$C$73</xm:f>
          </x14:formula1>
          <xm:sqref>C108:L108</xm:sqref>
        </x14:dataValidation>
        <x14:dataValidation type="list" allowBlank="1" showInputMessage="1" showErrorMessage="1" xr:uid="{9520ED7D-365D-0C44-86A0-66F09C13F58A}">
          <x14:formula1>
            <xm:f>'4-CIP'!$C$74:$C$79</xm:f>
          </x14:formula1>
          <xm:sqref>C127:L127</xm:sqref>
        </x14:dataValidation>
        <x14:dataValidation type="list" allowBlank="1" showInputMessage="1" showErrorMessage="1" xr:uid="{91866403-A15E-6840-A0BC-0429D7F5F57A}">
          <x14:formula1>
            <xm:f>'4-CIP'!$C$80:$C$85</xm:f>
          </x14:formula1>
          <xm:sqref>C131:L131</xm:sqref>
        </x14:dataValidation>
        <x14:dataValidation type="list" allowBlank="1" showInputMessage="1" showErrorMessage="1" xr:uid="{AFD6836D-267B-9344-9A02-76E295C44074}">
          <x14:formula1>
            <xm:f>'4-CIP'!$C$86:$C$91</xm:f>
          </x14:formula1>
          <xm:sqref>C136:L136</xm:sqref>
        </x14:dataValidation>
        <x14:dataValidation type="list" allowBlank="1" showInputMessage="1" showErrorMessage="1" xr:uid="{C938681E-0B8D-584C-9C86-D0D602613CCB}">
          <x14:formula1>
            <xm:f>'4-CIP'!$C$92:$C$96</xm:f>
          </x14:formula1>
          <xm:sqref>C140:L140</xm:sqref>
        </x14:dataValidation>
        <x14:dataValidation type="list" allowBlank="1" showInputMessage="1" showErrorMessage="1" xr:uid="{97019EC6-8DE7-C64B-BD40-353475DA1F42}">
          <x14:formula1>
            <xm:f>'4-CIP'!$C$97:$C$102</xm:f>
          </x14:formula1>
          <xm:sqref>C144:L144</xm:sqref>
        </x14:dataValidation>
        <x14:dataValidation type="list" allowBlank="1" showInputMessage="1" showErrorMessage="1" xr:uid="{1297FFAB-C3B8-334E-A0E8-72CC18631519}">
          <x14:formula1>
            <xm:f>'4-CIP'!$C$103:$C$108</xm:f>
          </x14:formula1>
          <xm:sqref>C148:L148</xm:sqref>
        </x14:dataValidation>
        <x14:dataValidation type="list" allowBlank="1" showInputMessage="1" showErrorMessage="1" xr:uid="{0BA485CF-1EA8-D246-9679-6E2CD6758A8D}">
          <x14:formula1>
            <xm:f>'4-CIP'!$C$109:$C$114</xm:f>
          </x14:formula1>
          <xm:sqref>C155:L155</xm:sqref>
        </x14:dataValidation>
        <x14:dataValidation type="list" allowBlank="1" showInputMessage="1" showErrorMessage="1" xr:uid="{30EED88B-E9CA-1448-BE7D-663F3B82254B}">
          <x14:formula1>
            <xm:f>'4-CIP'!$C$115:$C$120</xm:f>
          </x14:formula1>
          <xm:sqref>C159:L159</xm:sqref>
        </x14:dataValidation>
        <x14:dataValidation type="list" allowBlank="1" showInputMessage="1" showErrorMessage="1" xr:uid="{5A9ACD2C-23A8-FF45-AAA2-71D81013CAFB}">
          <x14:formula1>
            <xm:f>'4-CIP'!$C$121:$C$126</xm:f>
          </x14:formula1>
          <xm:sqref>C164:L164</xm:sqref>
        </x14:dataValidation>
        <x14:dataValidation type="list" allowBlank="1" showInputMessage="1" showErrorMessage="1" xr:uid="{5832E584-C431-9D4B-B999-5AD16AAA4195}">
          <x14:formula1>
            <xm:f>'4-CIP'!$C$127:$C$132</xm:f>
          </x14:formula1>
          <xm:sqref>C168:L168</xm:sqref>
        </x14:dataValidation>
        <x14:dataValidation type="list" allowBlank="1" showInputMessage="1" showErrorMessage="1" xr:uid="{993674C6-A7D8-5C4C-8BD0-03FC411F77EE}">
          <x14:formula1>
            <xm:f>'4-CIP'!$C$133:$C$138</xm:f>
          </x14:formula1>
          <xm:sqref>C172:L172</xm:sqref>
        </x14:dataValidation>
        <x14:dataValidation type="list" allowBlank="1" showInputMessage="1" showErrorMessage="1" xr:uid="{534500CC-7880-1347-BC73-551171AB3817}">
          <x14:formula1>
            <xm:f>'4-CIP'!$C$139:$C$144</xm:f>
          </x14:formula1>
          <xm:sqref>C177:L177</xm:sqref>
        </x14:dataValidation>
        <x14:dataValidation type="list" allowBlank="1" showInputMessage="1" showErrorMessage="1" xr:uid="{653851F7-4CCB-6941-B05C-021AECF15E3F}">
          <x14:formula1>
            <xm:f>'4-CIP'!$C$145:$C$150</xm:f>
          </x14:formula1>
          <xm:sqref>C181:L181</xm:sqref>
        </x14:dataValidation>
        <x14:dataValidation type="list" allowBlank="1" showInputMessage="1" showErrorMessage="1" xr:uid="{3169AF88-ECA9-BC47-B341-4137867A11BE}">
          <x14:formula1>
            <xm:f>'4-CIP'!$C$151:$C$156</xm:f>
          </x14:formula1>
          <xm:sqref>C185:L185</xm:sqref>
        </x14:dataValidation>
        <x14:dataValidation type="list" allowBlank="1" showInputMessage="1" showErrorMessage="1" xr:uid="{BE0B1287-54C3-2345-88CA-182D6F472798}">
          <x14:formula1>
            <xm:f>'4-CIP'!$C$157:$C$162</xm:f>
          </x14:formula1>
          <xm:sqref>C189:L189</xm:sqref>
        </x14:dataValidation>
        <x14:dataValidation type="list" allowBlank="1" showInputMessage="1" showErrorMessage="1" xr:uid="{010DF29A-1A4F-2740-93C3-40024FC0FF41}">
          <x14:formula1>
            <xm:f>'4-CIP'!$C$163:$C$168</xm:f>
          </x14:formula1>
          <xm:sqref>C193:L193</xm:sqref>
        </x14:dataValidation>
        <x14:dataValidation type="list" allowBlank="1" showInputMessage="1" showErrorMessage="1" xr:uid="{96CD1ED5-A3D5-9846-95CC-BDBC18E3FF8E}">
          <x14:formula1>
            <xm:f>'4-CIP'!$C$169:$C$174</xm:f>
          </x14:formula1>
          <xm:sqref>C199:L199</xm:sqref>
        </x14:dataValidation>
        <x14:dataValidation type="list" allowBlank="1" showInputMessage="1" showErrorMessage="1" xr:uid="{53983A08-F396-9F45-B253-BC26131BA110}">
          <x14:formula1>
            <xm:f>'4-CIP'!$C$175:$C$180</xm:f>
          </x14:formula1>
          <xm:sqref>C203:L203</xm:sqref>
        </x14:dataValidation>
        <x14:dataValidation type="list" allowBlank="1" xr:uid="{2A609E38-F404-914D-A9C6-7AAD4AC5977D}">
          <x14:formula1>
            <xm:f>LISTES!$P$12:$P$47</xm:f>
          </x14:formula1>
          <xm:sqref>U8:AJ8 U12:AJ12 U16:AJ16</xm:sqref>
        </x14:dataValidation>
        <x14:dataValidation type="list" allowBlank="1" xr:uid="{C7C4E6BD-CDFB-6746-A949-CD9D4073D642}">
          <x14:formula1>
            <xm:f>LISTES!$Q$6:$Q$47</xm:f>
          </x14:formula1>
          <xm:sqref>U7:AJ7 U11:AJ11 U15:AJ15</xm:sqref>
        </x14:dataValidation>
        <x14:dataValidation type="list" allowBlank="1" xr:uid="{09BCD666-AC02-CF4F-92E2-A2D6D6795C60}">
          <x14:formula1>
            <xm:f>LISTES!$B$60:$B$70</xm:f>
          </x14:formula1>
          <xm:sqref>C6:F6 C10:F10 C14:F14</xm:sqref>
        </x14:dataValidation>
        <x14:dataValidation type="list" allowBlank="1" xr:uid="{0CB3BC1B-EE51-0B45-8ECD-0FBA003E7E14}">
          <x14:formula1>
            <xm:f>LISTES!$B$6:$B$31</xm:f>
          </x14:formula1>
          <xm:sqref>B29:D39</xm:sqref>
        </x14:dataValidation>
        <x14:dataValidation type="list" allowBlank="1" xr:uid="{9C250BC7-84F1-2241-B683-0BC336E6F9D7}">
          <x14:formula1>
            <xm:f>LISTES!$O$12:$O$47</xm:f>
          </x14:formula1>
          <xm:sqref>D7:F8 D11:F12 D15:F16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92D050"/>
    <pageSetUpPr fitToPage="1"/>
  </sheetPr>
  <dimension ref="A1:BN297"/>
  <sheetViews>
    <sheetView showGridLines="0"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IF('1-TAB-SYNT-NOTES'!B14="","",'1-TAB-SYNT-NOTES'!B14)</f>
        <v>Nom du Candidat 2</v>
      </c>
      <c r="G4" s="950"/>
      <c r="H4" s="950"/>
      <c r="I4" s="950"/>
      <c r="J4" s="950"/>
      <c r="K4" s="951"/>
      <c r="L4" s="949">
        <f>+'1-TAB-SYNT-NOTES'!$Z$4</f>
        <v>0</v>
      </c>
      <c r="M4" s="950"/>
      <c r="N4" s="950"/>
      <c r="O4" s="950"/>
      <c r="P4" s="950"/>
      <c r="Q4" s="950"/>
      <c r="R4" s="951"/>
      <c r="S4" s="100"/>
      <c r="T4" s="100"/>
      <c r="U4" s="100"/>
      <c r="V4" s="100"/>
      <c r="W4" s="100"/>
      <c r="X4" s="828" t="s">
        <v>438</v>
      </c>
      <c r="Y4" s="828"/>
      <c r="Z4" s="828"/>
      <c r="AA4" s="828"/>
      <c r="AB4" s="828"/>
      <c r="AC4" s="829"/>
      <c r="AD4" s="1003">
        <f>ROUNDUP(SUM(AG6,AG10,AG14),1)</f>
        <v>0</v>
      </c>
      <c r="AE4" s="1004"/>
      <c r="AF4" s="1004"/>
      <c r="AG4" s="1005"/>
      <c r="AH4" s="1181"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10</v>
      </c>
      <c r="C26" s="1142" t="str">
        <f>+IF($F$4="","",$F$4)</f>
        <v>Nom du Candidat 2</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091" t="s">
        <v>561</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091" t="s">
        <v>561</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091" t="s">
        <v>561</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091" t="s">
        <v>561</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091" t="s">
        <v>561</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091" t="s">
        <v>561</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4"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2</v>
      </c>
      <c r="C52" s="884" t="str">
        <f>+IF($F$4="","",$F$4)</f>
        <v>Nom du Candidat 2</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494"/>
      <c r="N55" s="493"/>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495"/>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495"/>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496"/>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494"/>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495"/>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495"/>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497"/>
      <c r="U65" s="498"/>
      <c r="V65" s="499"/>
      <c r="W65" s="499"/>
      <c r="X65" s="500"/>
      <c r="Y65" s="498"/>
      <c r="Z65" s="499"/>
      <c r="AA65" s="499"/>
      <c r="AB65" s="500"/>
      <c r="AC65" s="501"/>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2</v>
      </c>
      <c r="C122" s="884" t="str">
        <f>+IF($F$4="","",$F$4)</f>
        <v>Nom du Candidat 2</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502"/>
      <c r="N125" s="304"/>
      <c r="O125" s="280"/>
      <c r="P125" s="305"/>
      <c r="Q125" s="303"/>
      <c r="R125" s="304"/>
      <c r="S125" s="304"/>
      <c r="T125" s="305"/>
      <c r="U125" s="303"/>
      <c r="V125" s="503"/>
      <c r="W125" s="304"/>
      <c r="X125" s="305"/>
      <c r="Y125" s="303"/>
      <c r="Z125" s="304"/>
      <c r="AA125" s="304"/>
      <c r="AB125" s="305"/>
      <c r="AC125" s="303"/>
      <c r="AD125" s="503"/>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502"/>
      <c r="R126" s="304"/>
      <c r="S126" s="304"/>
      <c r="T126" s="305"/>
      <c r="U126" s="327"/>
      <c r="V126" s="301"/>
      <c r="W126" s="301"/>
      <c r="X126" s="302"/>
      <c r="Y126" s="306"/>
      <c r="Z126" s="504"/>
      <c r="AA126" s="301"/>
      <c r="AB126" s="302"/>
      <c r="AC126" s="306"/>
      <c r="AD126" s="301"/>
      <c r="AE126" s="301"/>
      <c r="AF126" s="302"/>
      <c r="AG126" s="300"/>
      <c r="AH126" s="504"/>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2</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XQRH6tSroxLRmzNHD/UuQlfIJb62odFuhecOmUJ4WOZQu0EQ6U+bcR4RLUtCYUIqlM+rwdPs2SwLd7L5fv6KGg==" saltValue="h/UtZrlLkHAtRw5t2INj1A==" spinCount="100000" sheet="1" formatCells="0" selectLockedCells="1"/>
  <mergeCells count="560">
    <mergeCell ref="AT22:AT24"/>
    <mergeCell ref="AT119:AT129"/>
    <mergeCell ref="AL208:AN208"/>
    <mergeCell ref="AL210:AN212"/>
    <mergeCell ref="J237:N237"/>
    <mergeCell ref="C237:I237"/>
    <mergeCell ref="O237:AR237"/>
    <mergeCell ref="B238:I238"/>
    <mergeCell ref="J238:AR238"/>
    <mergeCell ref="N213:P213"/>
    <mergeCell ref="R213:T213"/>
    <mergeCell ref="V213:X213"/>
    <mergeCell ref="Z213:AB213"/>
    <mergeCell ref="AD213:AF213"/>
    <mergeCell ref="AH213:AJ213"/>
    <mergeCell ref="AD208:AF208"/>
    <mergeCell ref="AT220:AT222"/>
    <mergeCell ref="C208:J208"/>
    <mergeCell ref="D210:L210"/>
    <mergeCell ref="N210:P210"/>
    <mergeCell ref="R210:T210"/>
    <mergeCell ref="V210:X210"/>
    <mergeCell ref="Z210:AB210"/>
    <mergeCell ref="AD210:AF210"/>
    <mergeCell ref="B218:Y218"/>
    <mergeCell ref="AA218:AN218"/>
    <mergeCell ref="G219:X219"/>
    <mergeCell ref="D220:E220"/>
    <mergeCell ref="G220:Y223"/>
    <mergeCell ref="AB220:AD220"/>
    <mergeCell ref="AF220:AH220"/>
    <mergeCell ref="AJ220:AL220"/>
    <mergeCell ref="B222:B223"/>
    <mergeCell ref="C222:D223"/>
    <mergeCell ref="E222:E223"/>
    <mergeCell ref="F222:F223"/>
    <mergeCell ref="AB222:AD222"/>
    <mergeCell ref="AF222:AH222"/>
    <mergeCell ref="AJ222:AL222"/>
    <mergeCell ref="B241:I241"/>
    <mergeCell ref="C230:E230"/>
    <mergeCell ref="F230:K230"/>
    <mergeCell ref="L230:R230"/>
    <mergeCell ref="C231:E231"/>
    <mergeCell ref="F231:K231"/>
    <mergeCell ref="L231:R231"/>
    <mergeCell ref="J235:AR235"/>
    <mergeCell ref="B236:I236"/>
    <mergeCell ref="J236:AR236"/>
    <mergeCell ref="B234:I234"/>
    <mergeCell ref="J234:AR234"/>
    <mergeCell ref="B235:I235"/>
    <mergeCell ref="B239:I239"/>
    <mergeCell ref="C240:I240"/>
    <mergeCell ref="N208:P208"/>
    <mergeCell ref="R208:T208"/>
    <mergeCell ref="V208:X208"/>
    <mergeCell ref="Z208:AB208"/>
    <mergeCell ref="AK198:AN198"/>
    <mergeCell ref="C199:L199"/>
    <mergeCell ref="C197:L197"/>
    <mergeCell ref="C198:L198"/>
    <mergeCell ref="AK199:AN199"/>
    <mergeCell ref="B204:AN204"/>
    <mergeCell ref="I206:L206"/>
    <mergeCell ref="M206:P206"/>
    <mergeCell ref="Q206:T206"/>
    <mergeCell ref="U206:X206"/>
    <mergeCell ref="Y206:AB206"/>
    <mergeCell ref="AC206:AF206"/>
    <mergeCell ref="AG206:AJ206"/>
    <mergeCell ref="I207:L207"/>
    <mergeCell ref="M207:P207"/>
    <mergeCell ref="AG207:AJ207"/>
    <mergeCell ref="Q207:T207"/>
    <mergeCell ref="U207:X207"/>
    <mergeCell ref="Y207:AB207"/>
    <mergeCell ref="AC207:AF207"/>
    <mergeCell ref="AH210:AJ210"/>
    <mergeCell ref="AT210:AT214"/>
    <mergeCell ref="B212:L212"/>
    <mergeCell ref="N212:P212"/>
    <mergeCell ref="R212:T212"/>
    <mergeCell ref="V212:X212"/>
    <mergeCell ref="Z212:AB212"/>
    <mergeCell ref="AD212:AF212"/>
    <mergeCell ref="AH212:AJ212"/>
    <mergeCell ref="AM121:AM122"/>
    <mergeCell ref="AN121:AN122"/>
    <mergeCell ref="C122:L122"/>
    <mergeCell ref="AK178:AN178"/>
    <mergeCell ref="AK179:AN179"/>
    <mergeCell ref="AK180:AN180"/>
    <mergeCell ref="C181:L181"/>
    <mergeCell ref="AK181:AN181"/>
    <mergeCell ref="AH208:AJ208"/>
    <mergeCell ref="AK182:AN182"/>
    <mergeCell ref="AK183:AN183"/>
    <mergeCell ref="AK184:AN184"/>
    <mergeCell ref="B194:AN194"/>
    <mergeCell ref="B195:B203"/>
    <mergeCell ref="C196:L196"/>
    <mergeCell ref="AK200:AN200"/>
    <mergeCell ref="C201:L201"/>
    <mergeCell ref="AK201:AN201"/>
    <mergeCell ref="C202:L202"/>
    <mergeCell ref="AK202:AN202"/>
    <mergeCell ref="C203:L203"/>
    <mergeCell ref="AK203:AN203"/>
    <mergeCell ref="C185:L185"/>
    <mergeCell ref="AK185:AN185"/>
    <mergeCell ref="B119:L120"/>
    <mergeCell ref="M119:AJ119"/>
    <mergeCell ref="AK119:AN120"/>
    <mergeCell ref="M120:P120"/>
    <mergeCell ref="Q120:T120"/>
    <mergeCell ref="U120:X120"/>
    <mergeCell ref="Y120:AB120"/>
    <mergeCell ref="AC120:AF120"/>
    <mergeCell ref="AG120:AJ120"/>
    <mergeCell ref="B123:AN123"/>
    <mergeCell ref="D114:L114"/>
    <mergeCell ref="AH114:AJ116"/>
    <mergeCell ref="AT114:AT116"/>
    <mergeCell ref="B116:L116"/>
    <mergeCell ref="N116:P116"/>
    <mergeCell ref="R116:T116"/>
    <mergeCell ref="V116:X116"/>
    <mergeCell ref="Z116:AB116"/>
    <mergeCell ref="AD116:AF116"/>
    <mergeCell ref="AD114:AF114"/>
    <mergeCell ref="N114:P114"/>
    <mergeCell ref="R114:T114"/>
    <mergeCell ref="V114:X114"/>
    <mergeCell ref="Z114:AB114"/>
    <mergeCell ref="E121:L121"/>
    <mergeCell ref="M121:P121"/>
    <mergeCell ref="Q121:T121"/>
    <mergeCell ref="U121:X121"/>
    <mergeCell ref="Y121:AB121"/>
    <mergeCell ref="AC121:AF121"/>
    <mergeCell ref="AG121:AJ121"/>
    <mergeCell ref="AK121:AK122"/>
    <mergeCell ref="AL121:AL122"/>
    <mergeCell ref="U112:X112"/>
    <mergeCell ref="Y112:AB112"/>
    <mergeCell ref="AC112:AF112"/>
    <mergeCell ref="N113:P113"/>
    <mergeCell ref="R113:T113"/>
    <mergeCell ref="V113:X113"/>
    <mergeCell ref="Z113:AB113"/>
    <mergeCell ref="AD113:AF113"/>
    <mergeCell ref="AH113:AJ113"/>
    <mergeCell ref="B105:B108"/>
    <mergeCell ref="C105:AF105"/>
    <mergeCell ref="C107:L107"/>
    <mergeCell ref="AG107:AJ107"/>
    <mergeCell ref="C108:L108"/>
    <mergeCell ref="AG108:AJ108"/>
    <mergeCell ref="AG103:AJ103"/>
    <mergeCell ref="AG106:AJ106"/>
    <mergeCell ref="AG105:AJ105"/>
    <mergeCell ref="C106:L106"/>
    <mergeCell ref="AG91:AJ91"/>
    <mergeCell ref="AG92:AJ92"/>
    <mergeCell ref="C96:AF96"/>
    <mergeCell ref="C98:L98"/>
    <mergeCell ref="C100:AF100"/>
    <mergeCell ref="C102:L102"/>
    <mergeCell ref="AG102:AJ102"/>
    <mergeCell ref="C103:L103"/>
    <mergeCell ref="B104:AJ104"/>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66:AJ66"/>
    <mergeCell ref="AG67:AJ67"/>
    <mergeCell ref="AG68:AJ68"/>
    <mergeCell ref="C69:L69"/>
    <mergeCell ref="AG69:AJ69"/>
    <mergeCell ref="AG70:AJ70"/>
    <mergeCell ref="AK161:AN161"/>
    <mergeCell ref="AK162:AN162"/>
    <mergeCell ref="AK163:AN163"/>
    <mergeCell ref="AK164:AN164"/>
    <mergeCell ref="AK165:AN165"/>
    <mergeCell ref="AK166:AN166"/>
    <mergeCell ref="AK167:AN167"/>
    <mergeCell ref="B160:AN160"/>
    <mergeCell ref="C162:L162"/>
    <mergeCell ref="C166:L166"/>
    <mergeCell ref="B161:B172"/>
    <mergeCell ref="AK168:AN168"/>
    <mergeCell ref="AK169:AN169"/>
    <mergeCell ref="AK170:AN170"/>
    <mergeCell ref="C163:L163"/>
    <mergeCell ref="C164:L164"/>
    <mergeCell ref="C167:L167"/>
    <mergeCell ref="C168:L168"/>
    <mergeCell ref="C183:L183"/>
    <mergeCell ref="C184:L184"/>
    <mergeCell ref="C172:L172"/>
    <mergeCell ref="C175:L175"/>
    <mergeCell ref="C176:L176"/>
    <mergeCell ref="C179:L179"/>
    <mergeCell ref="C180:L180"/>
    <mergeCell ref="C170:L170"/>
    <mergeCell ref="C171:L171"/>
    <mergeCell ref="B173:AN173"/>
    <mergeCell ref="B174:B193"/>
    <mergeCell ref="AK190:AN190"/>
    <mergeCell ref="C191:L191"/>
    <mergeCell ref="AK171:AN171"/>
    <mergeCell ref="AK172:AN172"/>
    <mergeCell ref="AK174:AN174"/>
    <mergeCell ref="AK175:AN175"/>
    <mergeCell ref="AK176:AN176"/>
    <mergeCell ref="C177:L177"/>
    <mergeCell ref="AK177:AN177"/>
    <mergeCell ref="AK186:AN186"/>
    <mergeCell ref="AK187:AN187"/>
    <mergeCell ref="AK188:AN188"/>
    <mergeCell ref="C187:L187"/>
    <mergeCell ref="B149:AN149"/>
    <mergeCell ref="B150:B159"/>
    <mergeCell ref="C153:L153"/>
    <mergeCell ref="C157:L157"/>
    <mergeCell ref="AK157:AN157"/>
    <mergeCell ref="C158:L158"/>
    <mergeCell ref="AK151:AN151"/>
    <mergeCell ref="AK152:AN152"/>
    <mergeCell ref="AK153:AN153"/>
    <mergeCell ref="AK154:AN154"/>
    <mergeCell ref="AK155:AN155"/>
    <mergeCell ref="AK158:AN158"/>
    <mergeCell ref="AK159:AN159"/>
    <mergeCell ref="C154:L154"/>
    <mergeCell ref="C155:L155"/>
    <mergeCell ref="C151:L151"/>
    <mergeCell ref="AK150:AN150"/>
    <mergeCell ref="AK156:AN156"/>
    <mergeCell ref="C152:L152"/>
    <mergeCell ref="C159:L159"/>
    <mergeCell ref="AK124:AN124"/>
    <mergeCell ref="C125:L125"/>
    <mergeCell ref="AK125:AN125"/>
    <mergeCell ref="AK126:AN126"/>
    <mergeCell ref="AK127:AN127"/>
    <mergeCell ref="AK128:AN128"/>
    <mergeCell ref="C129:L129"/>
    <mergeCell ref="AK129:AN129"/>
    <mergeCell ref="C127:L127"/>
    <mergeCell ref="B132:AN132"/>
    <mergeCell ref="AK133:AN133"/>
    <mergeCell ref="C134:L134"/>
    <mergeCell ref="AK134:AN134"/>
    <mergeCell ref="AK135:AN135"/>
    <mergeCell ref="AK136:AN136"/>
    <mergeCell ref="AK137:AN137"/>
    <mergeCell ref="AK138:AN138"/>
    <mergeCell ref="C148:L148"/>
    <mergeCell ref="AK148:AN148"/>
    <mergeCell ref="B133:B148"/>
    <mergeCell ref="C135:L135"/>
    <mergeCell ref="C138:L138"/>
    <mergeCell ref="C142:L142"/>
    <mergeCell ref="C146:L146"/>
    <mergeCell ref="AK140:AN140"/>
    <mergeCell ref="AK141:AN141"/>
    <mergeCell ref="AK142:AN142"/>
    <mergeCell ref="AK143:AN143"/>
    <mergeCell ref="AK146:AN146"/>
    <mergeCell ref="C147:L147"/>
    <mergeCell ref="AK144:AN144"/>
    <mergeCell ref="AK145:AN145"/>
    <mergeCell ref="C144:L144"/>
    <mergeCell ref="C55:L55"/>
    <mergeCell ref="B124:B131"/>
    <mergeCell ref="C126:L126"/>
    <mergeCell ref="C130:L130"/>
    <mergeCell ref="AK130:AN130"/>
    <mergeCell ref="C131:L131"/>
    <mergeCell ref="M112:P112"/>
    <mergeCell ref="C88:L88"/>
    <mergeCell ref="C92:L92"/>
    <mergeCell ref="AG96:AJ96"/>
    <mergeCell ref="C97:L97"/>
    <mergeCell ref="C101:L101"/>
    <mergeCell ref="AG94:AJ94"/>
    <mergeCell ref="AG97:AJ97"/>
    <mergeCell ref="AG98:AJ98"/>
    <mergeCell ref="C99:L99"/>
    <mergeCell ref="AG99:AJ99"/>
    <mergeCell ref="AG100:AJ100"/>
    <mergeCell ref="AG101:AJ101"/>
    <mergeCell ref="B95:AJ95"/>
    <mergeCell ref="B96:B103"/>
    <mergeCell ref="AG88:AJ88"/>
    <mergeCell ref="AG89:AJ89"/>
    <mergeCell ref="C90:L90"/>
    <mergeCell ref="E51:L51"/>
    <mergeCell ref="M51:P51"/>
    <mergeCell ref="Q51:T51"/>
    <mergeCell ref="U51:X51"/>
    <mergeCell ref="Y51:AB51"/>
    <mergeCell ref="AC51:AF51"/>
    <mergeCell ref="AG51:AG52"/>
    <mergeCell ref="AH51:AH52"/>
    <mergeCell ref="AI51:AI52"/>
    <mergeCell ref="AG57:AJ57"/>
    <mergeCell ref="C58:L58"/>
    <mergeCell ref="B48:L49"/>
    <mergeCell ref="M48:AF48"/>
    <mergeCell ref="AG48:AJ50"/>
    <mergeCell ref="M49:P49"/>
    <mergeCell ref="Q49:T49"/>
    <mergeCell ref="U49:X49"/>
    <mergeCell ref="Y49:AB49"/>
    <mergeCell ref="AC49:AF49"/>
    <mergeCell ref="M50:T50"/>
    <mergeCell ref="U50:AF50"/>
    <mergeCell ref="AG58:AJ58"/>
    <mergeCell ref="AJ51:AJ52"/>
    <mergeCell ref="C52:L52"/>
    <mergeCell ref="B53:AJ53"/>
    <mergeCell ref="B54:B61"/>
    <mergeCell ref="C54:AF54"/>
    <mergeCell ref="AG54:AJ54"/>
    <mergeCell ref="AG55:AJ55"/>
    <mergeCell ref="C56:L56"/>
    <mergeCell ref="AG56:AJ56"/>
    <mergeCell ref="C57:L57"/>
    <mergeCell ref="C59:H59"/>
    <mergeCell ref="B22:L24"/>
    <mergeCell ref="B29:D29"/>
    <mergeCell ref="E29:L39"/>
    <mergeCell ref="B30:D30"/>
    <mergeCell ref="B31:D31"/>
    <mergeCell ref="B37:D37"/>
    <mergeCell ref="V26:V28"/>
    <mergeCell ref="W26:W28"/>
    <mergeCell ref="X26:X28"/>
    <mergeCell ref="M26:M28"/>
    <mergeCell ref="N26:N28"/>
    <mergeCell ref="O26:O28"/>
    <mergeCell ref="P26:P28"/>
    <mergeCell ref="Q26:Q28"/>
    <mergeCell ref="R26:R28"/>
    <mergeCell ref="S26:S28"/>
    <mergeCell ref="T26:T28"/>
    <mergeCell ref="U26:U28"/>
    <mergeCell ref="M22:T22"/>
    <mergeCell ref="U22:AF22"/>
    <mergeCell ref="B27:D28"/>
    <mergeCell ref="E27:L28"/>
    <mergeCell ref="AG22:AJ24"/>
    <mergeCell ref="M23:P23"/>
    <mergeCell ref="Q23:T23"/>
    <mergeCell ref="U23:X23"/>
    <mergeCell ref="Y23:AB23"/>
    <mergeCell ref="AC23:AF23"/>
    <mergeCell ref="M24:T24"/>
    <mergeCell ref="U24:AF24"/>
    <mergeCell ref="AE26:AE28"/>
    <mergeCell ref="AF26:AF28"/>
    <mergeCell ref="Z26:Z28"/>
    <mergeCell ref="AA26:AA28"/>
    <mergeCell ref="AB26:AB28"/>
    <mergeCell ref="AC26:AC28"/>
    <mergeCell ref="AD26:AD28"/>
    <mergeCell ref="Y26:Y28"/>
    <mergeCell ref="D11:F12"/>
    <mergeCell ref="H11:T11"/>
    <mergeCell ref="U11:AJ11"/>
    <mergeCell ref="H12:T12"/>
    <mergeCell ref="U12:AJ12"/>
    <mergeCell ref="U16:AJ16"/>
    <mergeCell ref="B19:AJ19"/>
    <mergeCell ref="H20:AB20"/>
    <mergeCell ref="I21:AJ21"/>
    <mergeCell ref="B15:B16"/>
    <mergeCell ref="C15:C16"/>
    <mergeCell ref="AA14:AF14"/>
    <mergeCell ref="C14:F14"/>
    <mergeCell ref="H14:I14"/>
    <mergeCell ref="J14:O14"/>
    <mergeCell ref="P14:U14"/>
    <mergeCell ref="V14:Z14"/>
    <mergeCell ref="AG14:AJ14"/>
    <mergeCell ref="D15:F16"/>
    <mergeCell ref="H15:T15"/>
    <mergeCell ref="U15:AJ15"/>
    <mergeCell ref="H16:T16"/>
    <mergeCell ref="B11:B12"/>
    <mergeCell ref="C11:C12"/>
    <mergeCell ref="B1:AD1"/>
    <mergeCell ref="AE1:AI1"/>
    <mergeCell ref="AD4:AG4"/>
    <mergeCell ref="C6:F6"/>
    <mergeCell ref="H6:I6"/>
    <mergeCell ref="J6:O6"/>
    <mergeCell ref="P6:U6"/>
    <mergeCell ref="V6:Z6"/>
    <mergeCell ref="AG6:AJ6"/>
    <mergeCell ref="AH4:AN4"/>
    <mergeCell ref="AG37:AJ37"/>
    <mergeCell ref="B38:D38"/>
    <mergeCell ref="AG38:AJ38"/>
    <mergeCell ref="N45:P45"/>
    <mergeCell ref="R45:T45"/>
    <mergeCell ref="V45:X45"/>
    <mergeCell ref="Z45:AB45"/>
    <mergeCell ref="AD45:AF45"/>
    <mergeCell ref="B40:AJ40"/>
    <mergeCell ref="N42:P42"/>
    <mergeCell ref="R42:T42"/>
    <mergeCell ref="V42:X42"/>
    <mergeCell ref="Z42:AB42"/>
    <mergeCell ref="AD42:AF42"/>
    <mergeCell ref="D43:L43"/>
    <mergeCell ref="N43:P43"/>
    <mergeCell ref="R43:T43"/>
    <mergeCell ref="V43:X43"/>
    <mergeCell ref="B39:D39"/>
    <mergeCell ref="AG39:AJ39"/>
    <mergeCell ref="Z43:AB43"/>
    <mergeCell ref="AD43:AF43"/>
    <mergeCell ref="B45:L45"/>
    <mergeCell ref="AH42:AJ42"/>
    <mergeCell ref="AG36:AJ36"/>
    <mergeCell ref="AJ25:AJ28"/>
    <mergeCell ref="AG29:AJ29"/>
    <mergeCell ref="AG30:AJ30"/>
    <mergeCell ref="AG31:AJ31"/>
    <mergeCell ref="B32:D32"/>
    <mergeCell ref="B36:D36"/>
    <mergeCell ref="AG32:AJ32"/>
    <mergeCell ref="B33:D33"/>
    <mergeCell ref="AG33:AJ33"/>
    <mergeCell ref="B34:D34"/>
    <mergeCell ref="AG34:AJ34"/>
    <mergeCell ref="B35:D35"/>
    <mergeCell ref="AG35:AJ35"/>
    <mergeCell ref="E25:L25"/>
    <mergeCell ref="M25:P25"/>
    <mergeCell ref="Q25:T25"/>
    <mergeCell ref="U25:X25"/>
    <mergeCell ref="Y25:AB25"/>
    <mergeCell ref="AC25:AF25"/>
    <mergeCell ref="AG25:AG28"/>
    <mergeCell ref="AH25:AH28"/>
    <mergeCell ref="AI25:AI28"/>
    <mergeCell ref="C26:L26"/>
    <mergeCell ref="AA10:AF10"/>
    <mergeCell ref="C3:E3"/>
    <mergeCell ref="F3:K3"/>
    <mergeCell ref="L3:R3"/>
    <mergeCell ref="C4:E4"/>
    <mergeCell ref="F4:K4"/>
    <mergeCell ref="L4:R4"/>
    <mergeCell ref="B7:B8"/>
    <mergeCell ref="C7:C8"/>
    <mergeCell ref="H5:AB5"/>
    <mergeCell ref="AA6:AF6"/>
    <mergeCell ref="D7:F8"/>
    <mergeCell ref="H7:T7"/>
    <mergeCell ref="U7:AJ7"/>
    <mergeCell ref="H8:T8"/>
    <mergeCell ref="U8:AJ8"/>
    <mergeCell ref="C10:F10"/>
    <mergeCell ref="H10:I10"/>
    <mergeCell ref="J10:O10"/>
    <mergeCell ref="P10:U10"/>
    <mergeCell ref="V10:Z10"/>
    <mergeCell ref="AG10:AJ10"/>
    <mergeCell ref="X4:AC4"/>
    <mergeCell ref="AG59:AJ59"/>
    <mergeCell ref="C60:L60"/>
    <mergeCell ref="AG60:AJ60"/>
    <mergeCell ref="C61:L61"/>
    <mergeCell ref="AG61:AJ61"/>
    <mergeCell ref="AG64:AJ64"/>
    <mergeCell ref="C65:L65"/>
    <mergeCell ref="AG65:AJ65"/>
    <mergeCell ref="C66:L66"/>
    <mergeCell ref="I59:AF59"/>
    <mergeCell ref="C70:L70"/>
    <mergeCell ref="AG74:AJ74"/>
    <mergeCell ref="C75:L75"/>
    <mergeCell ref="AG75:AJ75"/>
    <mergeCell ref="AG76:AJ76"/>
    <mergeCell ref="AG77:AJ77"/>
    <mergeCell ref="AG78:AJ78"/>
    <mergeCell ref="C79:L79"/>
    <mergeCell ref="AG79:AJ79"/>
    <mergeCell ref="C71:L71"/>
    <mergeCell ref="AG71:AJ71"/>
    <mergeCell ref="Y111:AB111"/>
    <mergeCell ref="AC111:AF111"/>
    <mergeCell ref="Q112:T112"/>
    <mergeCell ref="AG81:AJ81"/>
    <mergeCell ref="C76:L76"/>
    <mergeCell ref="AG83:AJ83"/>
    <mergeCell ref="C84:L84"/>
    <mergeCell ref="AG84:AJ84"/>
    <mergeCell ref="AG85:AJ85"/>
    <mergeCell ref="C86:L86"/>
    <mergeCell ref="AG86:AJ86"/>
    <mergeCell ref="AG87:AJ87"/>
    <mergeCell ref="AG90:AJ90"/>
    <mergeCell ref="B82:AJ82"/>
    <mergeCell ref="B83:B94"/>
    <mergeCell ref="C83:AF83"/>
    <mergeCell ref="C85:L85"/>
    <mergeCell ref="C87:AF87"/>
    <mergeCell ref="C89:L89"/>
    <mergeCell ref="C91:AF91"/>
    <mergeCell ref="B109:AJ109"/>
    <mergeCell ref="C93:L93"/>
    <mergeCell ref="AG93:AJ93"/>
    <mergeCell ref="C94:L94"/>
    <mergeCell ref="AT29:AT36"/>
    <mergeCell ref="AT43:AT45"/>
    <mergeCell ref="C193:L193"/>
    <mergeCell ref="AK193:AN193"/>
    <mergeCell ref="AK195:AN195"/>
    <mergeCell ref="AK196:AN196"/>
    <mergeCell ref="AK197:AN197"/>
    <mergeCell ref="C136:L136"/>
    <mergeCell ref="C139:L139"/>
    <mergeCell ref="C140:L140"/>
    <mergeCell ref="C143:L143"/>
    <mergeCell ref="AH43:AJ45"/>
    <mergeCell ref="C188:L188"/>
    <mergeCell ref="C192:L192"/>
    <mergeCell ref="C189:L189"/>
    <mergeCell ref="AK189:AN189"/>
    <mergeCell ref="AK191:AN191"/>
    <mergeCell ref="AK192:AN192"/>
    <mergeCell ref="AK131:AN131"/>
    <mergeCell ref="AK139:AN139"/>
    <mergeCell ref="M111:P111"/>
    <mergeCell ref="Q111:T111"/>
    <mergeCell ref="U111:X111"/>
    <mergeCell ref="AK147:AN147"/>
  </mergeCells>
  <conditionalFormatting sqref="M125:X127 AC125:AJ127 Y126:AB127 M201:AJ203">
    <cfRule type="containsText" dxfId="714" priority="34" operator="containsText" text="x">
      <formula>NOT(ISERROR(SEARCH("x",M125)))</formula>
    </cfRule>
  </conditionalFormatting>
  <conditionalFormatting sqref="M151:X153 AC151:AJ153 Y152:AB153 M154:AJ155">
    <cfRule type="containsText" dxfId="713" priority="25" operator="containsText" text="x">
      <formula>NOT(ISERROR(SEARCH("x",M151)))</formula>
    </cfRule>
  </conditionalFormatting>
  <conditionalFormatting sqref="M29:AF39">
    <cfRule type="containsText" dxfId="712" priority="290" operator="containsText" text="x">
      <formula>NOT(ISERROR(SEARCH("x",M29)))</formula>
    </cfRule>
  </conditionalFormatting>
  <conditionalFormatting sqref="M55:AF58 M60:AF62 M65:AF67">
    <cfRule type="containsText" dxfId="711" priority="59" operator="containsText" text="x">
      <formula>NOT(ISERROR(SEARCH("x",M55)))</formula>
    </cfRule>
  </conditionalFormatting>
  <conditionalFormatting sqref="M69:AF72 M75:AF77 M79:AF81 M84:AF86 M97:AF99 M101:AF103">
    <cfRule type="containsText" dxfId="710" priority="58" operator="containsText" text="x">
      <formula>NOT(ISERROR(SEARCH("x",M69)))</formula>
    </cfRule>
  </conditionalFormatting>
  <conditionalFormatting sqref="M88:AF90">
    <cfRule type="containsText" dxfId="709" priority="50" operator="containsText" text="x">
      <formula>NOT(ISERROR(SEARCH("x",M88)))</formula>
    </cfRule>
  </conditionalFormatting>
  <conditionalFormatting sqref="M92:AF94">
    <cfRule type="containsText" dxfId="708" priority="51" operator="containsText" text="x">
      <formula>NOT(ISERROR(SEARCH("x",M92)))</formula>
    </cfRule>
  </conditionalFormatting>
  <conditionalFormatting sqref="M106:AF108">
    <cfRule type="containsText" dxfId="707" priority="57" operator="containsText" text="x">
      <formula>NOT(ISERROR(SEARCH("x",M106)))</formula>
    </cfRule>
  </conditionalFormatting>
  <conditionalFormatting sqref="M129:AJ131 M134:AJ136 M138:AJ140 M142:AJ144 M146:AJ148 M157:AJ159 M162:AJ164 M196:AJ199">
    <cfRule type="containsText" dxfId="706" priority="33" operator="containsText" text="x">
      <formula>NOT(ISERROR(SEARCH("x",M129)))</formula>
    </cfRule>
  </conditionalFormatting>
  <conditionalFormatting sqref="M166:AJ168">
    <cfRule type="containsText" dxfId="705" priority="26" operator="containsText" text="x">
      <formula>NOT(ISERROR(SEARCH("x",M166)))</formula>
    </cfRule>
  </conditionalFormatting>
  <conditionalFormatting sqref="M170:AJ172 M191:AJ193">
    <cfRule type="containsText" dxfId="704" priority="23" operator="containsText" text="x">
      <formula>NOT(ISERROR(SEARCH("x",M170)))</formula>
    </cfRule>
  </conditionalFormatting>
  <conditionalFormatting sqref="M175:AJ177">
    <cfRule type="containsText" dxfId="703" priority="22" operator="containsText" text="x">
      <formula>NOT(ISERROR(SEARCH("x",M175)))</formula>
    </cfRule>
  </conditionalFormatting>
  <conditionalFormatting sqref="M179:AJ181 M183:AJ185 M187:AJ189">
    <cfRule type="containsText" dxfId="702" priority="21" operator="containsText" text="x">
      <formula>NOT(ISERROR(SEARCH("x",M179)))</formula>
    </cfRule>
  </conditionalFormatting>
  <conditionalFormatting sqref="Y125:AC125">
    <cfRule type="containsText" dxfId="701" priority="32" operator="containsText" text="x">
      <formula>NOT(ISERROR(SEARCH("x",Y125)))</formula>
    </cfRule>
  </conditionalFormatting>
  <conditionalFormatting sqref="Y151:AC151">
    <cfRule type="containsText" dxfId="700" priority="24" operator="containsText" text="x">
      <formula>NOT(ISERROR(SEARCH("x",Y151)))</formula>
    </cfRule>
  </conditionalFormatting>
  <conditionalFormatting sqref="AG29:AJ39">
    <cfRule type="containsText" dxfId="699" priority="289" operator="containsText" text="EXCELLENT">
      <formula>NOT(ISERROR(SEARCH("EXCELLENT",AG29)))</formula>
    </cfRule>
    <cfRule type="containsText" dxfId="698" priority="288" operator="containsText" text="INSUFFISANT">
      <formula>NOT(ISERROR(SEARCH("INSUFFISANT",AG29)))</formula>
    </cfRule>
    <cfRule type="containsText" dxfId="697" priority="287" operator="containsText" text="FRAGILE">
      <formula>NOT(ISERROR(SEARCH("FRAGILE",AG29)))</formula>
    </cfRule>
    <cfRule type="containsText" dxfId="696" priority="286" operator="containsText" text="SATISFAISANT">
      <formula>NOT(ISERROR(SEARCH("SATISFAISANT",AG29)))</formula>
    </cfRule>
    <cfRule type="containsErrors" dxfId="695" priority="285">
      <formula>ISERROR(AG29)</formula>
    </cfRule>
  </conditionalFormatting>
  <conditionalFormatting sqref="AG54:AJ62">
    <cfRule type="containsErrors" dxfId="694" priority="1">
      <formula>ISERROR(AG54)</formula>
    </cfRule>
    <cfRule type="cellIs" dxfId="693" priority="4" operator="equal">
      <formula>"4-BIEN MAITRISÉE"</formula>
    </cfRule>
    <cfRule type="cellIs" dxfId="692" priority="3" operator="equal">
      <formula>"1-NON MAITRISÉE"</formula>
    </cfRule>
    <cfRule type="containsText" dxfId="691" priority="5" operator="containsText" text="3-MAITRISÉE">
      <formula>NOT(ISERROR(SEARCH("3-MAITRISÉE",AG54)))</formula>
    </cfRule>
    <cfRule type="cellIs" dxfId="690" priority="2" operator="equal">
      <formula>"2-INSUF MAITRISÉE"</formula>
    </cfRule>
  </conditionalFormatting>
  <conditionalFormatting sqref="AG64:AJ72 AG74:AJ81">
    <cfRule type="cellIs" dxfId="689" priority="55" operator="equal">
      <formula>"4-BIEN MAITRISÉE"</formula>
    </cfRule>
    <cfRule type="containsText" dxfId="688" priority="56" operator="containsText" text="3-MAITRISÉE">
      <formula>NOT(ISERROR(SEARCH("3-MAITRISÉE",AG64)))</formula>
    </cfRule>
    <cfRule type="cellIs" dxfId="687" priority="54" operator="equal">
      <formula>"1-NON MAITRISÉE"</formula>
    </cfRule>
    <cfRule type="cellIs" dxfId="686" priority="53" operator="equal">
      <formula>"2-INSUF MAITRISÉE"</formula>
    </cfRule>
    <cfRule type="containsErrors" dxfId="685" priority="52">
      <formula>ISERROR(AG64)</formula>
    </cfRule>
  </conditionalFormatting>
  <conditionalFormatting sqref="AG83:AJ94">
    <cfRule type="containsText" dxfId="684" priority="49" operator="containsText" text="3-MAITRISÉE">
      <formula>NOT(ISERROR(SEARCH("3-MAITRISÉE",AG83)))</formula>
    </cfRule>
    <cfRule type="cellIs" dxfId="683" priority="48" operator="equal">
      <formula>"4-BIEN MAITRISÉE"</formula>
    </cfRule>
    <cfRule type="cellIs" dxfId="682" priority="47" operator="equal">
      <formula>"1-NON MAITRISÉE"</formula>
    </cfRule>
    <cfRule type="cellIs" dxfId="681" priority="46" operator="equal">
      <formula>"2-INSUF MAITRISÉE"</formula>
    </cfRule>
    <cfRule type="containsErrors" dxfId="680" priority="45">
      <formula>ISERROR(AG83)</formula>
    </cfRule>
  </conditionalFormatting>
  <conditionalFormatting sqref="AG96:AJ103">
    <cfRule type="cellIs" dxfId="679" priority="41" operator="equal">
      <formula>"2-INSUF MAITRISÉE"</formula>
    </cfRule>
    <cfRule type="cellIs" dxfId="678" priority="43" operator="equal">
      <formula>"4-BIEN MAITRISÉE"</formula>
    </cfRule>
    <cfRule type="containsText" dxfId="677" priority="44" operator="containsText" text="3-MAITRISÉE">
      <formula>NOT(ISERROR(SEARCH("3-MAITRISÉE",AG96)))</formula>
    </cfRule>
    <cfRule type="cellIs" dxfId="676" priority="42" operator="equal">
      <formula>"1-NON MAITRISÉE"</formula>
    </cfRule>
    <cfRule type="containsErrors" dxfId="675" priority="40">
      <formula>ISERROR(AG96)</formula>
    </cfRule>
  </conditionalFormatting>
  <conditionalFormatting sqref="AG105:AJ108">
    <cfRule type="cellIs" dxfId="674" priority="38" operator="equal">
      <formula>"4-BIEN MAITRISÉE"</formula>
    </cfRule>
    <cfRule type="cellIs" dxfId="673" priority="37" operator="equal">
      <formula>"1-NON MAITRISÉE"</formula>
    </cfRule>
    <cfRule type="cellIs" dxfId="672" priority="36" operator="equal">
      <formula>"2-INSUF MAITRISÉE"</formula>
    </cfRule>
    <cfRule type="containsErrors" dxfId="671" priority="35">
      <formula>ISERROR(AG105)</formula>
    </cfRule>
    <cfRule type="containsText" dxfId="670" priority="39" operator="containsText" text="3-MAITRISÉE">
      <formula>NOT(ISERROR(SEARCH("3-MAITRISÉE",AG105)))</formula>
    </cfRule>
  </conditionalFormatting>
  <conditionalFormatting sqref="AK124:AR131 AK133:AR148 AK150:AR159">
    <cfRule type="containsText" dxfId="669" priority="31" operator="containsText" text="3-MAITRISÉE">
      <formula>NOT(ISERROR(SEARCH("3-MAITRISÉE",AK124)))</formula>
    </cfRule>
    <cfRule type="cellIs" dxfId="668" priority="30" operator="equal">
      <formula>"4-BIEN MAITRISÉE"</formula>
    </cfRule>
    <cfRule type="cellIs" dxfId="667" priority="29" operator="equal">
      <formula>"1-NON MAITRISÉE"</formula>
    </cfRule>
    <cfRule type="cellIs" dxfId="666" priority="28" operator="equal">
      <formula>"2-INSUF MAITRISÉE"</formula>
    </cfRule>
    <cfRule type="containsErrors" dxfId="665" priority="27">
      <formula>ISERROR(AK124)</formula>
    </cfRule>
  </conditionalFormatting>
  <conditionalFormatting sqref="AK161:AR172">
    <cfRule type="containsText" dxfId="664" priority="20" operator="containsText" text="3-MAITRISÉE">
      <formula>NOT(ISERROR(SEARCH("3-MAITRISÉE",AK161)))</formula>
    </cfRule>
    <cfRule type="cellIs" dxfId="663" priority="19" operator="equal">
      <formula>"4-BIEN MAITRISÉE"</formula>
    </cfRule>
    <cfRule type="cellIs" dxfId="662" priority="18" operator="equal">
      <formula>"1-NON MAITRISÉE"</formula>
    </cfRule>
    <cfRule type="cellIs" dxfId="661" priority="17" operator="equal">
      <formula>"2-INSUF MAITRISÉE"</formula>
    </cfRule>
    <cfRule type="containsErrors" dxfId="660" priority="16">
      <formula>ISERROR(AK161)</formula>
    </cfRule>
  </conditionalFormatting>
  <conditionalFormatting sqref="AK174:AR193">
    <cfRule type="cellIs" dxfId="659" priority="14" operator="equal">
      <formula>"4-BIEN MAITRISÉE"</formula>
    </cfRule>
    <cfRule type="containsErrors" dxfId="658" priority="11">
      <formula>ISERROR(AK174)</formula>
    </cfRule>
    <cfRule type="cellIs" dxfId="657" priority="12" operator="equal">
      <formula>"2-INSUF MAITRISÉE"</formula>
    </cfRule>
    <cfRule type="cellIs" dxfId="656" priority="13" operator="equal">
      <formula>"1-NON MAITRISÉE"</formula>
    </cfRule>
    <cfRule type="containsText" dxfId="655" priority="15" operator="containsText" text="3-MAITRISÉE">
      <formula>NOT(ISERROR(SEARCH("3-MAITRISÉE",AK174)))</formula>
    </cfRule>
  </conditionalFormatting>
  <conditionalFormatting sqref="AK195:AR203">
    <cfRule type="cellIs" dxfId="654" priority="9" operator="equal">
      <formula>"4-BIEN MAITRISÉE"</formula>
    </cfRule>
    <cfRule type="containsErrors" dxfId="653" priority="6">
      <formula>ISERROR(AK195)</formula>
    </cfRule>
    <cfRule type="cellIs" dxfId="652" priority="8" operator="equal">
      <formula>"1-NON MAITRISÉE"</formula>
    </cfRule>
    <cfRule type="cellIs" dxfId="651" priority="7" operator="equal">
      <formula>"2-INSUF MAITRISÉE"</formula>
    </cfRule>
    <cfRule type="containsText" dxfId="650" priority="10" operator="containsText" text="3-MAITRISÉE">
      <formula>NOT(ISERROR(SEARCH("3-MAITRISÉE",AK195)))</formula>
    </cfRule>
  </conditionalFormatting>
  <hyperlinks>
    <hyperlink ref="AE1:AI1" location="'1-TAB-SYNT-NOTES'!A1" display="Tableau de synthèse" xr:uid="{8058E86C-A496-264E-817E-4CCBC06DB44E}"/>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4BA7EB51-CB96-654B-A0EB-71D859E0708A}">
          <x14:formula1>
            <xm:f>LISTES!$R$12:$R$47</xm:f>
          </x14:formula1>
          <xm:sqref>J6:O6 J10:O10 J14:O14</xm:sqref>
        </x14:dataValidation>
        <x14:dataValidation type="list" allowBlank="1" xr:uid="{083C53B1-BCF1-CB44-923F-640FD1BD3E7F}">
          <x14:formula1>
            <xm:f>LISTES!$S$12:$S$47</xm:f>
          </x14:formula1>
          <xm:sqref>V6:Z6 V10:Z10 V14:Z14</xm:sqref>
        </x14:dataValidation>
        <x14:dataValidation type="list" allowBlank="1" showInputMessage="1" showErrorMessage="1" xr:uid="{32F4D30F-0512-1745-86AE-31C8BBFFA902}">
          <x14:formula1>
            <xm:f>'4-CIP'!$C$68:$C$73</xm:f>
          </x14:formula1>
          <xm:sqref>C108:L108</xm:sqref>
        </x14:dataValidation>
        <x14:dataValidation type="list" allowBlank="1" showInputMessage="1" showErrorMessage="1" xr:uid="{A652C7D0-D338-7249-87A4-5BD9B6D470A8}">
          <x14:formula1>
            <xm:f>'4-CIP'!$C$62:$C$67</xm:f>
          </x14:formula1>
          <xm:sqref>C103:L103</xm:sqref>
        </x14:dataValidation>
        <x14:dataValidation type="list" allowBlank="1" showInputMessage="1" showErrorMessage="1" xr:uid="{39587855-4A35-3841-8F51-3DD0E9DCD0ED}">
          <x14:formula1>
            <xm:f>'4-CIP'!$C$56:$C$61</xm:f>
          </x14:formula1>
          <xm:sqref>C99:L99</xm:sqref>
        </x14:dataValidation>
        <x14:dataValidation type="list" allowBlank="1" showInputMessage="1" showErrorMessage="1" xr:uid="{A6E1E553-9769-E74B-8EAA-6523B33ADAEE}">
          <x14:formula1>
            <xm:f>'4-CIP'!$C$50:$C$55</xm:f>
          </x14:formula1>
          <xm:sqref>C94:L94</xm:sqref>
        </x14:dataValidation>
        <x14:dataValidation type="list" allowBlank="1" showInputMessage="1" showErrorMessage="1" xr:uid="{CDE34AC7-103F-9E46-9FBF-806F7DD9191C}">
          <x14:formula1>
            <xm:f>'4-CIP'!$C$44:$C$49</xm:f>
          </x14:formula1>
          <xm:sqref>C90:L90</xm:sqref>
        </x14:dataValidation>
        <x14:dataValidation type="list" allowBlank="1" showInputMessage="1" showErrorMessage="1" xr:uid="{9B0815F3-98C1-274D-BA1C-4B7D51307A22}">
          <x14:formula1>
            <xm:f>'4-CIP'!$C$38:$C$43</xm:f>
          </x14:formula1>
          <xm:sqref>C86:L86</xm:sqref>
        </x14:dataValidation>
        <x14:dataValidation type="list" allowBlank="1" showInputMessage="1" showErrorMessage="1" xr:uid="{2D0076FD-5E7A-0F48-962F-531EDEE6D977}">
          <x14:formula1>
            <xm:f>'4-CIP'!$C$32:$C$37</xm:f>
          </x14:formula1>
          <xm:sqref>C81:L81</xm:sqref>
        </x14:dataValidation>
        <x14:dataValidation type="list" allowBlank="1" showInputMessage="1" showErrorMessage="1" xr:uid="{9B7DD99A-F9C8-D048-9F85-E93960B6231B}">
          <x14:formula1>
            <xm:f>'4-CIP'!$C$26:$C$31</xm:f>
          </x14:formula1>
          <xm:sqref>C77:L77</xm:sqref>
        </x14:dataValidation>
        <x14:dataValidation type="list" allowBlank="1" showInputMessage="1" showErrorMessage="1" xr:uid="{9C2C87B0-8AE7-A546-8266-5590F5FA8EE7}">
          <x14:formula1>
            <xm:f>'4-CIP'!$C$20:$C$25</xm:f>
          </x14:formula1>
          <xm:sqref>C72:L72</xm:sqref>
        </x14:dataValidation>
        <x14:dataValidation type="list" allowBlank="1" showInputMessage="1" showErrorMessage="1" xr:uid="{FFA48FB5-3DC9-E446-9B14-BFAD4FD19E5E}">
          <x14:formula1>
            <xm:f>'4-CIP'!$C$14:$C$19</xm:f>
          </x14:formula1>
          <xm:sqref>C67:L67</xm:sqref>
        </x14:dataValidation>
        <x14:dataValidation type="list" allowBlank="1" showInputMessage="1" showErrorMessage="1" xr:uid="{EDD381ED-CA32-4148-8B7D-8567DEDC0155}">
          <x14:formula1>
            <xm:f>'4-CIP'!$C$8:$C$13</xm:f>
          </x14:formula1>
          <xm:sqref>C62:L62</xm:sqref>
        </x14:dataValidation>
        <x14:dataValidation type="list" allowBlank="1" showInputMessage="1" showErrorMessage="1" xr:uid="{0A0FE531-6CA2-0E47-8D08-94FF467836C3}">
          <x14:formula1>
            <xm:f>'4-CIP'!$C$2:$C$7</xm:f>
          </x14:formula1>
          <xm:sqref>C58:L58</xm:sqref>
        </x14:dataValidation>
        <x14:dataValidation type="list" allowBlank="1" showInputMessage="1" showErrorMessage="1" xr:uid="{59941E16-1C0E-DB4B-B91D-61D99245DEDF}">
          <x14:formula1>
            <xm:f>'4-CIP'!$C$175:$C$180</xm:f>
          </x14:formula1>
          <xm:sqref>C203:L203</xm:sqref>
        </x14:dataValidation>
        <x14:dataValidation type="list" allowBlank="1" showInputMessage="1" showErrorMessage="1" xr:uid="{52D8A5D1-E77F-604F-9CC3-063E6EA91FA5}">
          <x14:formula1>
            <xm:f>'4-CIP'!$C$169:$C$174</xm:f>
          </x14:formula1>
          <xm:sqref>C199:L199</xm:sqref>
        </x14:dataValidation>
        <x14:dataValidation type="list" allowBlank="1" showInputMessage="1" showErrorMessage="1" xr:uid="{B555525D-66BD-E94B-8636-4F4F6A6FDFE3}">
          <x14:formula1>
            <xm:f>'4-CIP'!$C$163:$C$168</xm:f>
          </x14:formula1>
          <xm:sqref>C193:L193</xm:sqref>
        </x14:dataValidation>
        <x14:dataValidation type="list" allowBlank="1" showInputMessage="1" showErrorMessage="1" xr:uid="{B137CBB4-8447-4F49-829B-85C8F9F0BE9C}">
          <x14:formula1>
            <xm:f>'4-CIP'!$C$157:$C$162</xm:f>
          </x14:formula1>
          <xm:sqref>C189:L189</xm:sqref>
        </x14:dataValidation>
        <x14:dataValidation type="list" allowBlank="1" showInputMessage="1" showErrorMessage="1" xr:uid="{A802BEC9-5D4F-DE4A-9B1F-6501D776F600}">
          <x14:formula1>
            <xm:f>'4-CIP'!$C$151:$C$156</xm:f>
          </x14:formula1>
          <xm:sqref>C185:L185</xm:sqref>
        </x14:dataValidation>
        <x14:dataValidation type="list" allowBlank="1" showInputMessage="1" showErrorMessage="1" xr:uid="{E9BB135D-0E62-2A48-9B31-210C9D5CA707}">
          <x14:formula1>
            <xm:f>'4-CIP'!$C$145:$C$150</xm:f>
          </x14:formula1>
          <xm:sqref>C181:L181</xm:sqref>
        </x14:dataValidation>
        <x14:dataValidation type="list" allowBlank="1" showInputMessage="1" showErrorMessage="1" xr:uid="{DD073EF1-DD15-444B-8947-D24056CCE450}">
          <x14:formula1>
            <xm:f>'4-CIP'!$C$139:$C$144</xm:f>
          </x14:formula1>
          <xm:sqref>C177:L177</xm:sqref>
        </x14:dataValidation>
        <x14:dataValidation type="list" allowBlank="1" showInputMessage="1" showErrorMessage="1" xr:uid="{3E6823B8-74F7-B84C-9832-3D0C7619836B}">
          <x14:formula1>
            <xm:f>'4-CIP'!$C$133:$C$138</xm:f>
          </x14:formula1>
          <xm:sqref>C172:L172</xm:sqref>
        </x14:dataValidation>
        <x14:dataValidation type="list" allowBlank="1" showInputMessage="1" showErrorMessage="1" xr:uid="{5387B0F0-1843-764C-B640-4D948D0B6F4F}">
          <x14:formula1>
            <xm:f>'4-CIP'!$C$127:$C$132</xm:f>
          </x14:formula1>
          <xm:sqref>C168:L168</xm:sqref>
        </x14:dataValidation>
        <x14:dataValidation type="list" allowBlank="1" showInputMessage="1" showErrorMessage="1" xr:uid="{72C885BD-E381-334B-8932-4B676387FAE4}">
          <x14:formula1>
            <xm:f>'4-CIP'!$C$121:$C$126</xm:f>
          </x14:formula1>
          <xm:sqref>C164:L164</xm:sqref>
        </x14:dataValidation>
        <x14:dataValidation type="list" allowBlank="1" showInputMessage="1" showErrorMessage="1" xr:uid="{985421B3-949B-3041-B287-4BA0E6F27B5C}">
          <x14:formula1>
            <xm:f>'4-CIP'!$C$115:$C$120</xm:f>
          </x14:formula1>
          <xm:sqref>C159:L159</xm:sqref>
        </x14:dataValidation>
        <x14:dataValidation type="list" allowBlank="1" showInputMessage="1" showErrorMessage="1" xr:uid="{593FA796-2B6B-4B42-8593-94A580FD84D4}">
          <x14:formula1>
            <xm:f>'4-CIP'!$C$109:$C$114</xm:f>
          </x14:formula1>
          <xm:sqref>C155:L155</xm:sqref>
        </x14:dataValidation>
        <x14:dataValidation type="list" allowBlank="1" showInputMessage="1" showErrorMessage="1" xr:uid="{425D12DC-86D5-2948-8D32-4FAFFC1D2443}">
          <x14:formula1>
            <xm:f>'4-CIP'!$C$103:$C$108</xm:f>
          </x14:formula1>
          <xm:sqref>C148:L148</xm:sqref>
        </x14:dataValidation>
        <x14:dataValidation type="list" allowBlank="1" showInputMessage="1" showErrorMessage="1" xr:uid="{15E2F738-0262-D849-9A93-478FAB4F71B0}">
          <x14:formula1>
            <xm:f>'4-CIP'!$C$97:$C$102</xm:f>
          </x14:formula1>
          <xm:sqref>C144:L144</xm:sqref>
        </x14:dataValidation>
        <x14:dataValidation type="list" allowBlank="1" showInputMessage="1" showErrorMessage="1" xr:uid="{FB5C4B8A-2EBC-404F-BD9E-4FB6DE4AD964}">
          <x14:formula1>
            <xm:f>'4-CIP'!$C$92:$C$96</xm:f>
          </x14:formula1>
          <xm:sqref>C140:L140</xm:sqref>
        </x14:dataValidation>
        <x14:dataValidation type="list" allowBlank="1" showInputMessage="1" showErrorMessage="1" xr:uid="{EA389DE6-0D8B-B145-8B28-5E0173DA0187}">
          <x14:formula1>
            <xm:f>'4-CIP'!$C$86:$C$91</xm:f>
          </x14:formula1>
          <xm:sqref>C136:L136</xm:sqref>
        </x14:dataValidation>
        <x14:dataValidation type="list" allowBlank="1" showInputMessage="1" showErrorMessage="1" xr:uid="{762D2FEA-561D-8641-9009-A51E5CDD8831}">
          <x14:formula1>
            <xm:f>'4-CIP'!$C$80:$C$85</xm:f>
          </x14:formula1>
          <xm:sqref>C131:L131</xm:sqref>
        </x14:dataValidation>
        <x14:dataValidation type="list" allowBlank="1" showInputMessage="1" showErrorMessage="1" xr:uid="{091F3A22-692F-2D43-A767-25B36A12DBCA}">
          <x14:formula1>
            <xm:f>'4-CIP'!$C$74:$C$79</xm:f>
          </x14:formula1>
          <xm:sqref>C127:L127</xm:sqref>
        </x14:dataValidation>
        <x14:dataValidation type="list" allowBlank="1" xr:uid="{AD8F8690-F4D7-ED4A-8926-DB65CD2B3C6D}">
          <x14:formula1>
            <xm:f>LISTES!$Q$6:$Q$47</xm:f>
          </x14:formula1>
          <xm:sqref>U7:AJ7 U11:AJ11 U15:AJ15</xm:sqref>
        </x14:dataValidation>
        <x14:dataValidation type="list" allowBlank="1" xr:uid="{53E7F970-A3E3-9146-9A7C-B288DF80A53C}">
          <x14:formula1>
            <xm:f>LISTES!$P$12:$P$47</xm:f>
          </x14:formula1>
          <xm:sqref>U8:AJ8 U12:AJ12 U16:AJ16</xm:sqref>
        </x14:dataValidation>
        <x14:dataValidation type="list" allowBlank="1" xr:uid="{F7EF3B9A-8110-2548-93F7-34BF3BE35F3B}">
          <x14:formula1>
            <xm:f>LISTES!$B$60:$B$70</xm:f>
          </x14:formula1>
          <xm:sqref>C6:F6 C10:F10 C14:F14</xm:sqref>
        </x14:dataValidation>
        <x14:dataValidation type="list" allowBlank="1" xr:uid="{5786D11A-8469-0F4A-99C3-2AF2CDCD1D70}">
          <x14:formula1>
            <xm:f>LISTES!$B$6:$B$31</xm:f>
          </x14:formula1>
          <xm:sqref>B29:D39</xm:sqref>
        </x14:dataValidation>
        <x14:dataValidation type="list" allowBlank="1" xr:uid="{F7FB0049-37D2-8944-B14D-D781CD1D8D8B}">
          <x14:formula1>
            <xm:f>LISTES!$O$12:$O$47</xm:f>
          </x14:formula1>
          <xm:sqref>D7:F8 D11:F12 D15:F16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92D050"/>
    <pageSetUpPr fitToPage="1"/>
  </sheetPr>
  <dimension ref="A1:BN297"/>
  <sheetViews>
    <sheetView showGridLines="0" topLeftCell="B1" zoomScaleNormal="100" workbookViewId="0">
      <selection activeCell="N55" sqref="N5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IF('1-TAB-SYNT-NOTES'!B15="","",'1-TAB-SYNT-NOTES'!B15)</f>
        <v>Nom du Candidat 3</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11</v>
      </c>
      <c r="C26" s="1142" t="str">
        <f>+IF($F$4="","",$F$4)</f>
        <v>Nom du Candidat 3</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3</v>
      </c>
      <c r="C52" s="884" t="str">
        <f>+IF($F$4="","",$F$4)</f>
        <v>Nom du Candidat 3</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3</v>
      </c>
      <c r="C122" s="884" t="str">
        <f>+IF($F$4="","",$F$4)</f>
        <v>Nom du Candidat 3</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3</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2BF7KDOr5OzkS65VdYay2zsm6KwsZWzK247iWG2KuBh/e+LtRn5UeR5rH3g55sSNwyQzir1edI4JzdnOd/htGg==" saltValue="6/4AKhyUS19E0SKX1ACXHw=="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649" priority="35" operator="containsText" text="x">
      <formula>NOT(ISERROR(SEARCH("x",M125)))</formula>
    </cfRule>
  </conditionalFormatting>
  <conditionalFormatting sqref="M151:X153 AC151:AJ153 Y152:AB153 M154:AJ155">
    <cfRule type="containsText" dxfId="648" priority="26" operator="containsText" text="x">
      <formula>NOT(ISERROR(SEARCH("x",M151)))</formula>
    </cfRule>
  </conditionalFormatting>
  <conditionalFormatting sqref="M29:AF39">
    <cfRule type="containsText" dxfId="647" priority="345" operator="containsText" text="x">
      <formula>NOT(ISERROR(SEARCH("x",M29)))</formula>
    </cfRule>
  </conditionalFormatting>
  <conditionalFormatting sqref="M55:AF58 M60:AF62 M65:AF67">
    <cfRule type="containsText" dxfId="646" priority="60" operator="containsText" text="x">
      <formula>NOT(ISERROR(SEARCH("x",M55)))</formula>
    </cfRule>
  </conditionalFormatting>
  <conditionalFormatting sqref="M69:AF72 M75:AF77 M79:AF81 M84:AF86 M97:AF99 M101:AF103">
    <cfRule type="containsText" dxfId="645" priority="59" operator="containsText" text="x">
      <formula>NOT(ISERROR(SEARCH("x",M69)))</formula>
    </cfRule>
  </conditionalFormatting>
  <conditionalFormatting sqref="M88:AF90">
    <cfRule type="containsText" dxfId="644" priority="51" operator="containsText" text="x">
      <formula>NOT(ISERROR(SEARCH("x",M88)))</formula>
    </cfRule>
  </conditionalFormatting>
  <conditionalFormatting sqref="M92:AF94">
    <cfRule type="containsText" dxfId="643" priority="52" operator="containsText" text="x">
      <formula>NOT(ISERROR(SEARCH("x",M92)))</formula>
    </cfRule>
  </conditionalFormatting>
  <conditionalFormatting sqref="M106:AF108">
    <cfRule type="containsText" dxfId="642" priority="1" operator="containsText" text="x">
      <formula>NOT(ISERROR(SEARCH("x",M106)))</formula>
    </cfRule>
  </conditionalFormatting>
  <conditionalFormatting sqref="M129:AJ131 M134:AJ136 M138:AJ140 M142:AJ144 M146:AJ148 M157:AJ159 M162:AJ164 M196:AJ199">
    <cfRule type="containsText" dxfId="641" priority="34" operator="containsText" text="x">
      <formula>NOT(ISERROR(SEARCH("x",M129)))</formula>
    </cfRule>
  </conditionalFormatting>
  <conditionalFormatting sqref="M166:AJ168">
    <cfRule type="containsText" dxfId="640" priority="27" operator="containsText" text="x">
      <formula>NOT(ISERROR(SEARCH("x",M166)))</formula>
    </cfRule>
  </conditionalFormatting>
  <conditionalFormatting sqref="M170:AJ172 M191:AJ193">
    <cfRule type="containsText" dxfId="639" priority="24" operator="containsText" text="x">
      <formula>NOT(ISERROR(SEARCH("x",M170)))</formula>
    </cfRule>
  </conditionalFormatting>
  <conditionalFormatting sqref="M175:AJ177">
    <cfRule type="containsText" dxfId="638" priority="23" operator="containsText" text="x">
      <formula>NOT(ISERROR(SEARCH("x",M175)))</formula>
    </cfRule>
  </conditionalFormatting>
  <conditionalFormatting sqref="M179:AJ181 M183:AJ185 M187:AJ189">
    <cfRule type="containsText" dxfId="637" priority="22" operator="containsText" text="x">
      <formula>NOT(ISERROR(SEARCH("x",M179)))</formula>
    </cfRule>
  </conditionalFormatting>
  <conditionalFormatting sqref="Y125:AC125">
    <cfRule type="containsText" dxfId="636" priority="33" operator="containsText" text="x">
      <formula>NOT(ISERROR(SEARCH("x",Y125)))</formula>
    </cfRule>
  </conditionalFormatting>
  <conditionalFormatting sqref="Y151:AC151">
    <cfRule type="containsText" dxfId="635" priority="25" operator="containsText" text="x">
      <formula>NOT(ISERROR(SEARCH("x",Y151)))</formula>
    </cfRule>
  </conditionalFormatting>
  <conditionalFormatting sqref="AG29:AJ39">
    <cfRule type="containsErrors" dxfId="634" priority="340">
      <formula>ISERROR(AG29)</formula>
    </cfRule>
    <cfRule type="containsText" dxfId="633" priority="341" operator="containsText" text="SATISFAISANT">
      <formula>NOT(ISERROR(SEARCH("SATISFAISANT",AG29)))</formula>
    </cfRule>
    <cfRule type="containsText" dxfId="632" priority="342" operator="containsText" text="FRAGILE">
      <formula>NOT(ISERROR(SEARCH("FRAGILE",AG29)))</formula>
    </cfRule>
    <cfRule type="containsText" dxfId="631" priority="343" operator="containsText" text="INSUFFISANT">
      <formula>NOT(ISERROR(SEARCH("INSUFFISANT",AG29)))</formula>
    </cfRule>
    <cfRule type="containsText" dxfId="630" priority="344" operator="containsText" text="EXCELLENT">
      <formula>NOT(ISERROR(SEARCH("EXCELLENT",AG29)))</formula>
    </cfRule>
  </conditionalFormatting>
  <conditionalFormatting sqref="AG54:AJ62">
    <cfRule type="containsErrors" dxfId="629" priority="2">
      <formula>ISERROR(AG54)</formula>
    </cfRule>
    <cfRule type="cellIs" dxfId="628" priority="3" operator="equal">
      <formula>"2-INSUF MAITRISÉE"</formula>
    </cfRule>
    <cfRule type="cellIs" dxfId="627" priority="4" operator="equal">
      <formula>"1-NON MAITRISÉE"</formula>
    </cfRule>
    <cfRule type="cellIs" dxfId="626" priority="5" operator="equal">
      <formula>"4-BIEN MAITRISÉE"</formula>
    </cfRule>
    <cfRule type="containsText" dxfId="625" priority="6" operator="containsText" text="3-MAITRISÉE">
      <formula>NOT(ISERROR(SEARCH("3-MAITRISÉE",AG54)))</formula>
    </cfRule>
  </conditionalFormatting>
  <conditionalFormatting sqref="AG64:AJ72 AG74:AJ81">
    <cfRule type="containsText" dxfId="624" priority="57" operator="containsText" text="3-MAITRISÉE">
      <formula>NOT(ISERROR(SEARCH("3-MAITRISÉE",AG64)))</formula>
    </cfRule>
    <cfRule type="cellIs" dxfId="623" priority="56" operator="equal">
      <formula>"4-BIEN MAITRISÉE"</formula>
    </cfRule>
    <cfRule type="cellIs" dxfId="622" priority="55" operator="equal">
      <formula>"1-NON MAITRISÉE"</formula>
    </cfRule>
    <cfRule type="cellIs" dxfId="621" priority="54" operator="equal">
      <formula>"2-INSUF MAITRISÉE"</formula>
    </cfRule>
    <cfRule type="containsErrors" dxfId="620" priority="53">
      <formula>ISERROR(AG64)</formula>
    </cfRule>
  </conditionalFormatting>
  <conditionalFormatting sqref="AG83:AJ94">
    <cfRule type="containsText" dxfId="619" priority="50" operator="containsText" text="3-MAITRISÉE">
      <formula>NOT(ISERROR(SEARCH("3-MAITRISÉE",AG83)))</formula>
    </cfRule>
    <cfRule type="cellIs" dxfId="618" priority="49" operator="equal">
      <formula>"4-BIEN MAITRISÉE"</formula>
    </cfRule>
    <cfRule type="cellIs" dxfId="617" priority="48" operator="equal">
      <formula>"1-NON MAITRISÉE"</formula>
    </cfRule>
    <cfRule type="cellIs" dxfId="616" priority="47" operator="equal">
      <formula>"2-INSUF MAITRISÉE"</formula>
    </cfRule>
    <cfRule type="containsErrors" dxfId="615" priority="46">
      <formula>ISERROR(AG83)</formula>
    </cfRule>
  </conditionalFormatting>
  <conditionalFormatting sqref="AG96:AJ103">
    <cfRule type="containsErrors" dxfId="614" priority="41">
      <formula>ISERROR(AG96)</formula>
    </cfRule>
    <cfRule type="containsText" dxfId="613" priority="45" operator="containsText" text="3-MAITRISÉE">
      <formula>NOT(ISERROR(SEARCH("3-MAITRISÉE",AG96)))</formula>
    </cfRule>
    <cfRule type="cellIs" dxfId="612" priority="44" operator="equal">
      <formula>"4-BIEN MAITRISÉE"</formula>
    </cfRule>
    <cfRule type="cellIs" dxfId="611" priority="43" operator="equal">
      <formula>"1-NON MAITRISÉE"</formula>
    </cfRule>
    <cfRule type="cellIs" dxfId="610" priority="42" operator="equal">
      <formula>"2-INSUF MAITRISÉE"</formula>
    </cfRule>
  </conditionalFormatting>
  <conditionalFormatting sqref="AG105:AJ108">
    <cfRule type="cellIs" dxfId="609" priority="37" operator="equal">
      <formula>"2-INSUF MAITRISÉE"</formula>
    </cfRule>
    <cfRule type="cellIs" dxfId="608" priority="39" operator="equal">
      <formula>"4-BIEN MAITRISÉE"</formula>
    </cfRule>
    <cfRule type="cellIs" dxfId="607" priority="38" operator="equal">
      <formula>"1-NON MAITRISÉE"</formula>
    </cfRule>
    <cfRule type="containsErrors" dxfId="606" priority="36">
      <formula>ISERROR(AG105)</formula>
    </cfRule>
    <cfRule type="containsText" dxfId="605" priority="40" operator="containsText" text="3-MAITRISÉE">
      <formula>NOT(ISERROR(SEARCH("3-MAITRISÉE",AG105)))</formula>
    </cfRule>
  </conditionalFormatting>
  <conditionalFormatting sqref="AK124:AR131 AK133:AR148 AK150:AR159">
    <cfRule type="containsErrors" dxfId="604" priority="28">
      <formula>ISERROR(AK124)</formula>
    </cfRule>
    <cfRule type="containsText" dxfId="603" priority="32" operator="containsText" text="3-MAITRISÉE">
      <formula>NOT(ISERROR(SEARCH("3-MAITRISÉE",AK124)))</formula>
    </cfRule>
    <cfRule type="cellIs" dxfId="602" priority="31" operator="equal">
      <formula>"4-BIEN MAITRISÉE"</formula>
    </cfRule>
    <cfRule type="cellIs" dxfId="601" priority="30" operator="equal">
      <formula>"1-NON MAITRISÉE"</formula>
    </cfRule>
    <cfRule type="cellIs" dxfId="600" priority="29" operator="equal">
      <formula>"2-INSUF MAITRISÉE"</formula>
    </cfRule>
  </conditionalFormatting>
  <conditionalFormatting sqref="AK161:AR172">
    <cfRule type="cellIs" dxfId="599" priority="20" operator="equal">
      <formula>"4-BIEN MAITRISÉE"</formula>
    </cfRule>
    <cfRule type="containsText" dxfId="598" priority="21" operator="containsText" text="3-MAITRISÉE">
      <formula>NOT(ISERROR(SEARCH("3-MAITRISÉE",AK161)))</formula>
    </cfRule>
    <cfRule type="cellIs" dxfId="597" priority="19" operator="equal">
      <formula>"1-NON MAITRISÉE"</formula>
    </cfRule>
    <cfRule type="cellIs" dxfId="596" priority="18" operator="equal">
      <formula>"2-INSUF MAITRISÉE"</formula>
    </cfRule>
    <cfRule type="containsErrors" dxfId="595" priority="17">
      <formula>ISERROR(AK161)</formula>
    </cfRule>
  </conditionalFormatting>
  <conditionalFormatting sqref="AK174:AR193">
    <cfRule type="containsText" dxfId="594" priority="16" operator="containsText" text="3-MAITRISÉE">
      <formula>NOT(ISERROR(SEARCH("3-MAITRISÉE",AK174)))</formula>
    </cfRule>
    <cfRule type="cellIs" dxfId="593" priority="15" operator="equal">
      <formula>"4-BIEN MAITRISÉE"</formula>
    </cfRule>
    <cfRule type="cellIs" dxfId="592" priority="14" operator="equal">
      <formula>"1-NON MAITRISÉE"</formula>
    </cfRule>
    <cfRule type="cellIs" dxfId="591" priority="13" operator="equal">
      <formula>"2-INSUF MAITRISÉE"</formula>
    </cfRule>
    <cfRule type="containsErrors" dxfId="590" priority="12">
      <formula>ISERROR(AK174)</formula>
    </cfRule>
  </conditionalFormatting>
  <conditionalFormatting sqref="AK195:AR203">
    <cfRule type="cellIs" dxfId="589" priority="8" operator="equal">
      <formula>"2-INSUF MAITRISÉE"</formula>
    </cfRule>
    <cfRule type="containsErrors" dxfId="588" priority="7">
      <formula>ISERROR(AK195)</formula>
    </cfRule>
    <cfRule type="containsText" dxfId="587" priority="11" operator="containsText" text="3-MAITRISÉE">
      <formula>NOT(ISERROR(SEARCH("3-MAITRISÉE",AK195)))</formula>
    </cfRule>
    <cfRule type="cellIs" dxfId="586" priority="10" operator="equal">
      <formula>"4-BIEN MAITRISÉE"</formula>
    </cfRule>
    <cfRule type="cellIs" dxfId="585" priority="9" operator="equal">
      <formula>"1-NON MAITRISÉE"</formula>
    </cfRule>
  </conditionalFormatting>
  <hyperlinks>
    <hyperlink ref="AE1:AI1" location="'1-TAB-SYNT-NOTES'!A1" display="Tableau de synthèse" xr:uid="{539C1714-D348-7F4F-8B8B-6B1F1EC92019}"/>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9CFBB6BC-7174-7747-8A38-3DA76604457B}">
          <x14:formula1>
            <xm:f>LISTES!$R$12:$R$47</xm:f>
          </x14:formula1>
          <xm:sqref>J6:O6 J10:O10 J14:O14</xm:sqref>
        </x14:dataValidation>
        <x14:dataValidation type="list" allowBlank="1" xr:uid="{1A19C2E3-F5CC-044D-AB5F-FB45DD202E2C}">
          <x14:formula1>
            <xm:f>LISTES!$S$12:$S$47</xm:f>
          </x14:formula1>
          <xm:sqref>V6:Z6 V10:Z10 V14:Z14</xm:sqref>
        </x14:dataValidation>
        <x14:dataValidation type="list" allowBlank="1" showInputMessage="1" showErrorMessage="1" xr:uid="{CC115552-63BD-FF4E-9828-CB96842C3BB4}">
          <x14:formula1>
            <xm:f>'4-CIP'!$C$68:$C$73</xm:f>
          </x14:formula1>
          <xm:sqref>C108:L108</xm:sqref>
        </x14:dataValidation>
        <x14:dataValidation type="list" allowBlank="1" showInputMessage="1" showErrorMessage="1" xr:uid="{C62544FB-F5A3-C045-9F4E-D8DF201652C4}">
          <x14:formula1>
            <xm:f>'4-CIP'!$C$62:$C$67</xm:f>
          </x14:formula1>
          <xm:sqref>C103:L103</xm:sqref>
        </x14:dataValidation>
        <x14:dataValidation type="list" allowBlank="1" showInputMessage="1" showErrorMessage="1" xr:uid="{527B2BED-9338-4443-AE87-6167F4091603}">
          <x14:formula1>
            <xm:f>'4-CIP'!$C$56:$C$61</xm:f>
          </x14:formula1>
          <xm:sqref>C99:L99</xm:sqref>
        </x14:dataValidation>
        <x14:dataValidation type="list" allowBlank="1" showInputMessage="1" showErrorMessage="1" xr:uid="{8841C41F-F287-EA40-84AA-DF2EE4C9010F}">
          <x14:formula1>
            <xm:f>'4-CIP'!$C$50:$C$55</xm:f>
          </x14:formula1>
          <xm:sqref>C94:L94</xm:sqref>
        </x14:dataValidation>
        <x14:dataValidation type="list" allowBlank="1" showInputMessage="1" showErrorMessage="1" xr:uid="{666296AC-B5EC-9C4A-A313-E4792A2B5102}">
          <x14:formula1>
            <xm:f>'4-CIP'!$C$44:$C$49</xm:f>
          </x14:formula1>
          <xm:sqref>C90:L90</xm:sqref>
        </x14:dataValidation>
        <x14:dataValidation type="list" allowBlank="1" showInputMessage="1" showErrorMessage="1" xr:uid="{474532EE-1C7B-4544-935D-DCCFB3AACC49}">
          <x14:formula1>
            <xm:f>'4-CIP'!$C$38:$C$43</xm:f>
          </x14:formula1>
          <xm:sqref>C86:L86</xm:sqref>
        </x14:dataValidation>
        <x14:dataValidation type="list" allowBlank="1" showInputMessage="1" showErrorMessage="1" xr:uid="{8C4464DA-2F8D-684A-A40A-F0FD12685FF9}">
          <x14:formula1>
            <xm:f>'4-CIP'!$C$32:$C$37</xm:f>
          </x14:formula1>
          <xm:sqref>C81:L81</xm:sqref>
        </x14:dataValidation>
        <x14:dataValidation type="list" allowBlank="1" showInputMessage="1" showErrorMessage="1" xr:uid="{AB7D6065-1635-084F-BBA0-54640502122D}">
          <x14:formula1>
            <xm:f>'4-CIP'!$C$26:$C$31</xm:f>
          </x14:formula1>
          <xm:sqref>C77:L77</xm:sqref>
        </x14:dataValidation>
        <x14:dataValidation type="list" allowBlank="1" showInputMessage="1" showErrorMessage="1" xr:uid="{587A8137-9ECC-A544-9A5C-6AE389E5B5A5}">
          <x14:formula1>
            <xm:f>'4-CIP'!$C$20:$C$25</xm:f>
          </x14:formula1>
          <xm:sqref>C72:L72</xm:sqref>
        </x14:dataValidation>
        <x14:dataValidation type="list" allowBlank="1" showInputMessage="1" showErrorMessage="1" xr:uid="{0403D7E1-3CB8-CF40-BA7F-7DA7479E807C}">
          <x14:formula1>
            <xm:f>'4-CIP'!$C$14:$C$19</xm:f>
          </x14:formula1>
          <xm:sqref>C67:L67</xm:sqref>
        </x14:dataValidation>
        <x14:dataValidation type="list" allowBlank="1" showInputMessage="1" showErrorMessage="1" xr:uid="{0E781C4D-8516-7C40-BAF3-4AB24D96E9B4}">
          <x14:formula1>
            <xm:f>'4-CIP'!$C$8:$C$13</xm:f>
          </x14:formula1>
          <xm:sqref>C62:L62</xm:sqref>
        </x14:dataValidation>
        <x14:dataValidation type="list" allowBlank="1" showInputMessage="1" showErrorMessage="1" xr:uid="{23972139-BA11-DC48-8D91-43D325BE933B}">
          <x14:formula1>
            <xm:f>'4-CIP'!$C$2:$C$7</xm:f>
          </x14:formula1>
          <xm:sqref>C58:L58</xm:sqref>
        </x14:dataValidation>
        <x14:dataValidation type="list" allowBlank="1" showInputMessage="1" showErrorMessage="1" xr:uid="{1F990B3A-9C42-A948-9CF5-7867036D1378}">
          <x14:formula1>
            <xm:f>'4-CIP'!$C$175:$C$180</xm:f>
          </x14:formula1>
          <xm:sqref>C203:L203</xm:sqref>
        </x14:dataValidation>
        <x14:dataValidation type="list" allowBlank="1" showInputMessage="1" showErrorMessage="1" xr:uid="{D4C2F5C7-EF2B-A847-8517-D15220475E0C}">
          <x14:formula1>
            <xm:f>'4-CIP'!$C$169:$C$174</xm:f>
          </x14:formula1>
          <xm:sqref>C199:L199</xm:sqref>
        </x14:dataValidation>
        <x14:dataValidation type="list" allowBlank="1" showInputMessage="1" showErrorMessage="1" xr:uid="{369F23E2-20D2-0F4D-B651-1978B4DD7AAF}">
          <x14:formula1>
            <xm:f>'4-CIP'!$C$163:$C$168</xm:f>
          </x14:formula1>
          <xm:sqref>C193:L193</xm:sqref>
        </x14:dataValidation>
        <x14:dataValidation type="list" allowBlank="1" showInputMessage="1" showErrorMessage="1" xr:uid="{A04CB54B-7F26-7344-8102-1A986548441D}">
          <x14:formula1>
            <xm:f>'4-CIP'!$C$157:$C$162</xm:f>
          </x14:formula1>
          <xm:sqref>C189:L189</xm:sqref>
        </x14:dataValidation>
        <x14:dataValidation type="list" allowBlank="1" showInputMessage="1" showErrorMessage="1" xr:uid="{B29E41E8-30EF-FA48-B57E-E71E609CE9DA}">
          <x14:formula1>
            <xm:f>'4-CIP'!$C$151:$C$156</xm:f>
          </x14:formula1>
          <xm:sqref>C185:L185</xm:sqref>
        </x14:dataValidation>
        <x14:dataValidation type="list" allowBlank="1" showInputMessage="1" showErrorMessage="1" xr:uid="{0C57B275-058F-1141-8098-8249F8A20C94}">
          <x14:formula1>
            <xm:f>'4-CIP'!$C$145:$C$150</xm:f>
          </x14:formula1>
          <xm:sqref>C181:L181</xm:sqref>
        </x14:dataValidation>
        <x14:dataValidation type="list" allowBlank="1" showInputMessage="1" showErrorMessage="1" xr:uid="{21897D15-1791-D845-8117-95CD921EE62B}">
          <x14:formula1>
            <xm:f>'4-CIP'!$C$139:$C$144</xm:f>
          </x14:formula1>
          <xm:sqref>C177:L177</xm:sqref>
        </x14:dataValidation>
        <x14:dataValidation type="list" allowBlank="1" showInputMessage="1" showErrorMessage="1" xr:uid="{EC732EAB-183E-EB40-9F48-549CD73CAAB7}">
          <x14:formula1>
            <xm:f>'4-CIP'!$C$133:$C$138</xm:f>
          </x14:formula1>
          <xm:sqref>C172:L172</xm:sqref>
        </x14:dataValidation>
        <x14:dataValidation type="list" allowBlank="1" showInputMessage="1" showErrorMessage="1" xr:uid="{AC0DA06E-E495-1849-BED9-352251215A80}">
          <x14:formula1>
            <xm:f>'4-CIP'!$C$127:$C$132</xm:f>
          </x14:formula1>
          <xm:sqref>C168:L168</xm:sqref>
        </x14:dataValidation>
        <x14:dataValidation type="list" allowBlank="1" showInputMessage="1" showErrorMessage="1" xr:uid="{3CC395E0-7828-A04E-B069-68F65CFE0271}">
          <x14:formula1>
            <xm:f>'4-CIP'!$C$121:$C$126</xm:f>
          </x14:formula1>
          <xm:sqref>C164:L164</xm:sqref>
        </x14:dataValidation>
        <x14:dataValidation type="list" allowBlank="1" showInputMessage="1" showErrorMessage="1" xr:uid="{6D9550BD-BE83-8347-9E12-CB443B3195C8}">
          <x14:formula1>
            <xm:f>'4-CIP'!$C$115:$C$120</xm:f>
          </x14:formula1>
          <xm:sqref>C159:L159</xm:sqref>
        </x14:dataValidation>
        <x14:dataValidation type="list" allowBlank="1" showInputMessage="1" showErrorMessage="1" xr:uid="{07FDC57D-3D9E-3A41-B60C-44F818A00EF3}">
          <x14:formula1>
            <xm:f>'4-CIP'!$C$109:$C$114</xm:f>
          </x14:formula1>
          <xm:sqref>C155:L155</xm:sqref>
        </x14:dataValidation>
        <x14:dataValidation type="list" allowBlank="1" showInputMessage="1" showErrorMessage="1" xr:uid="{5BD42693-690D-3148-945A-EA380FEF0F0D}">
          <x14:formula1>
            <xm:f>'4-CIP'!$C$103:$C$108</xm:f>
          </x14:formula1>
          <xm:sqref>C148:L148</xm:sqref>
        </x14:dataValidation>
        <x14:dataValidation type="list" allowBlank="1" showInputMessage="1" showErrorMessage="1" xr:uid="{A82C5079-F9B2-B84C-9628-CFCA75B29327}">
          <x14:formula1>
            <xm:f>'4-CIP'!$C$97:$C$102</xm:f>
          </x14:formula1>
          <xm:sqref>C144:L144</xm:sqref>
        </x14:dataValidation>
        <x14:dataValidation type="list" allowBlank="1" showInputMessage="1" showErrorMessage="1" xr:uid="{F3654E61-6410-C547-88F2-B263161345E5}">
          <x14:formula1>
            <xm:f>'4-CIP'!$C$92:$C$96</xm:f>
          </x14:formula1>
          <xm:sqref>C140:L140</xm:sqref>
        </x14:dataValidation>
        <x14:dataValidation type="list" allowBlank="1" showInputMessage="1" showErrorMessage="1" xr:uid="{7B33D463-D982-0148-9A87-8066CB0DCDDF}">
          <x14:formula1>
            <xm:f>'4-CIP'!$C$86:$C$91</xm:f>
          </x14:formula1>
          <xm:sqref>C136:L136</xm:sqref>
        </x14:dataValidation>
        <x14:dataValidation type="list" allowBlank="1" showInputMessage="1" showErrorMessage="1" xr:uid="{B3B825C1-A339-AE42-AA5F-82A965DB89C3}">
          <x14:formula1>
            <xm:f>'4-CIP'!$C$80:$C$85</xm:f>
          </x14:formula1>
          <xm:sqref>C131:L131</xm:sqref>
        </x14:dataValidation>
        <x14:dataValidation type="list" allowBlank="1" showInputMessage="1" showErrorMessage="1" xr:uid="{1C977315-EAC3-D94D-BA8C-7BA53FB9A5AC}">
          <x14:formula1>
            <xm:f>'4-CIP'!$C$74:$C$79</xm:f>
          </x14:formula1>
          <xm:sqref>C127:L127</xm:sqref>
        </x14:dataValidation>
        <x14:dataValidation type="list" allowBlank="1" xr:uid="{EB4771F2-7B1F-3446-802C-604F83F04341}">
          <x14:formula1>
            <xm:f>LISTES!$Q$6:$Q$47</xm:f>
          </x14:formula1>
          <xm:sqref>U7:AJ7 U11:AJ11 U15:AJ15</xm:sqref>
        </x14:dataValidation>
        <x14:dataValidation type="list" allowBlank="1" xr:uid="{A211FAFA-83CE-E54A-9F9D-DE5E768502CE}">
          <x14:formula1>
            <xm:f>LISTES!$P$12:$P$47</xm:f>
          </x14:formula1>
          <xm:sqref>U8:AJ8 U12:AJ12 U16:AJ16</xm:sqref>
        </x14:dataValidation>
        <x14:dataValidation type="list" allowBlank="1" xr:uid="{2D45341D-B870-C84D-9EE6-A2296AA4AD5A}">
          <x14:formula1>
            <xm:f>LISTES!$B$60:$B$70</xm:f>
          </x14:formula1>
          <xm:sqref>C10:F10 C6:F6 C14:F14</xm:sqref>
        </x14:dataValidation>
        <x14:dataValidation type="list" allowBlank="1" xr:uid="{A6FEA4CA-4C9A-1B47-BF68-4979C3A53AED}">
          <x14:formula1>
            <xm:f>LISTES!$B$6:$B$31</xm:f>
          </x14:formula1>
          <xm:sqref>B29:D39</xm:sqref>
        </x14:dataValidation>
        <x14:dataValidation type="list" allowBlank="1" xr:uid="{A04345E4-3B86-6E44-A626-0BC51AAB85C5}">
          <x14:formula1>
            <xm:f>LISTES!$O$12:$O$47</xm:f>
          </x14:formula1>
          <xm:sqref>D7:F8 D11:F12 D15:F16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92D050"/>
    <pageSetUpPr fitToPage="1"/>
  </sheetPr>
  <dimension ref="A1:BN297"/>
  <sheetViews>
    <sheetView showGridLines="0" zoomScaleNormal="100" workbookViewId="0">
      <selection activeCell="M25" sqref="M25:P25"/>
    </sheetView>
  </sheetViews>
  <sheetFormatPr baseColWidth="10" defaultColWidth="10.83203125" defaultRowHeight="15"/>
  <cols>
    <col min="1" max="1" width="1.83203125" style="100" customWidth="1"/>
    <col min="2" max="2" width="20.5" style="100" customWidth="1"/>
    <col min="3" max="3" width="20.1640625" style="100" customWidth="1"/>
    <col min="4" max="4" width="23.33203125" style="100" customWidth="1"/>
    <col min="5" max="5" width="16.83203125" style="100" customWidth="1"/>
    <col min="6" max="6" width="8.83203125" style="100" customWidth="1"/>
    <col min="7" max="7" width="6" style="100" customWidth="1"/>
    <col min="8" max="8" width="15.33203125" style="100" customWidth="1"/>
    <col min="9" max="9" width="4.33203125" style="101" customWidth="1"/>
    <col min="10" max="12" width="2.6640625" style="101" customWidth="1"/>
    <col min="13" max="32" width="3.6640625" style="101" customWidth="1"/>
    <col min="33" max="36" width="3.6640625" style="100" customWidth="1"/>
    <col min="37" max="37" width="3.6640625" style="105" customWidth="1"/>
    <col min="38" max="40" width="3.6640625" style="170" customWidth="1"/>
    <col min="41" max="44" width="1.1640625" style="170" customWidth="1"/>
    <col min="45" max="45" width="1.1640625" style="110" customWidth="1"/>
    <col min="46" max="46" width="101.33203125" style="110" customWidth="1"/>
    <col min="47" max="47" width="9" style="100" customWidth="1"/>
    <col min="48" max="52" width="47.33203125" style="100" customWidth="1"/>
    <col min="53" max="16384" width="10.83203125" style="100"/>
  </cols>
  <sheetData>
    <row r="1" spans="2:57" ht="27.75" customHeight="1" thickTop="1" thickBot="1">
      <c r="B1" s="1139" t="s">
        <v>540</v>
      </c>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1"/>
      <c r="AE1" s="1059" t="s">
        <v>181</v>
      </c>
      <c r="AF1" s="1060"/>
      <c r="AG1" s="1060"/>
      <c r="AH1" s="1060"/>
      <c r="AI1" s="1061"/>
      <c r="AL1"/>
      <c r="AM1"/>
      <c r="AN1"/>
      <c r="AO1"/>
      <c r="AP1"/>
      <c r="AQ1"/>
      <c r="AR1" s="100"/>
      <c r="AS1" s="106"/>
      <c r="AT1" s="103"/>
      <c r="AU1" s="103"/>
      <c r="AV1" s="103"/>
      <c r="AW1" s="103"/>
      <c r="AX1" s="103"/>
    </row>
    <row r="2" spans="2:57" ht="4" customHeight="1">
      <c r="H2" s="107"/>
      <c r="I2" s="107"/>
      <c r="J2" s="107"/>
      <c r="K2" s="107"/>
      <c r="L2" s="107"/>
      <c r="M2" s="107"/>
      <c r="N2" s="107"/>
      <c r="O2" s="107"/>
      <c r="P2" s="107"/>
      <c r="Q2" s="107"/>
      <c r="R2" s="107"/>
      <c r="S2" s="107"/>
      <c r="T2" s="107"/>
      <c r="U2" s="107"/>
      <c r="V2" s="107"/>
      <c r="W2" s="107"/>
      <c r="X2" s="107"/>
      <c r="Y2" s="107"/>
      <c r="Z2" s="107"/>
      <c r="AA2" s="107"/>
      <c r="AB2" s="107"/>
      <c r="AE2" s="108"/>
      <c r="AF2" s="100"/>
      <c r="AL2"/>
      <c r="AM2"/>
      <c r="AN2"/>
      <c r="AO2"/>
      <c r="AP2"/>
      <c r="AQ2"/>
      <c r="AR2" s="100"/>
      <c r="AS2" s="100"/>
      <c r="AT2" s="103"/>
      <c r="AU2" s="103"/>
      <c r="AV2" s="103"/>
      <c r="AW2" s="103"/>
      <c r="AX2" s="103"/>
      <c r="AY2" s="103"/>
    </row>
    <row r="3" spans="2:57" ht="19" customHeight="1" thickBot="1">
      <c r="C3" s="1036" t="s">
        <v>1</v>
      </c>
      <c r="D3" s="1036"/>
      <c r="E3" s="1036"/>
      <c r="F3" s="1037" t="s">
        <v>49</v>
      </c>
      <c r="G3" s="1037"/>
      <c r="H3" s="1037"/>
      <c r="I3" s="1037"/>
      <c r="J3" s="1037"/>
      <c r="K3" s="1037"/>
      <c r="L3" s="1038" t="s">
        <v>45</v>
      </c>
      <c r="M3" s="1038"/>
      <c r="N3" s="1038"/>
      <c r="O3" s="1038"/>
      <c r="P3" s="1038"/>
      <c r="Q3" s="1038"/>
      <c r="R3" s="1038"/>
      <c r="S3" s="100"/>
      <c r="T3" s="100"/>
      <c r="U3" s="100"/>
      <c r="V3" s="100"/>
      <c r="W3" s="100"/>
      <c r="X3" s="100"/>
      <c r="Y3" s="100"/>
      <c r="Z3" s="100"/>
      <c r="AA3" s="100"/>
      <c r="AB3" s="100"/>
      <c r="AC3" s="100"/>
      <c r="AL3" s="108"/>
      <c r="AM3" s="100"/>
      <c r="AN3" s="100"/>
      <c r="AO3" s="100"/>
      <c r="AP3" s="100"/>
      <c r="AQ3" s="100"/>
      <c r="AR3" s="100"/>
      <c r="AS3" s="100"/>
      <c r="AT3" s="103"/>
      <c r="AU3" s="103"/>
      <c r="AV3" s="103"/>
      <c r="AW3" s="103"/>
      <c r="AX3" s="103"/>
      <c r="AY3" s="103"/>
    </row>
    <row r="4" spans="2:57" ht="36.75" customHeight="1" thickBot="1">
      <c r="C4" s="1039" t="str">
        <f>IF('1-TAB-SYNT-NOTES'!$M$4="","",'1-TAB-SYNT-NOTES'!$M$4)</f>
        <v/>
      </c>
      <c r="D4" s="1040"/>
      <c r="E4" s="1041"/>
      <c r="F4" s="949" t="str">
        <f>IF('1-TAB-SYNT-NOTES'!B16="","",'1-TAB-SYNT-NOTES'!B16)</f>
        <v>Nom du Candidat 4</v>
      </c>
      <c r="G4" s="950"/>
      <c r="H4" s="950"/>
      <c r="I4" s="950"/>
      <c r="J4" s="950"/>
      <c r="K4" s="951"/>
      <c r="L4" s="949">
        <f>+'1-TAB-SYNT-NOTES'!$Z$4</f>
        <v>0</v>
      </c>
      <c r="M4" s="950"/>
      <c r="N4" s="950"/>
      <c r="O4" s="950"/>
      <c r="P4" s="950"/>
      <c r="Q4" s="950"/>
      <c r="R4" s="951"/>
      <c r="S4" s="100"/>
      <c r="T4" s="100"/>
      <c r="U4" s="100"/>
      <c r="V4" s="100"/>
      <c r="W4" s="100"/>
      <c r="X4" s="1191" t="s">
        <v>438</v>
      </c>
      <c r="Y4" s="1191"/>
      <c r="Z4" s="1191"/>
      <c r="AA4" s="1191"/>
      <c r="AB4" s="1191"/>
      <c r="AC4" s="1192"/>
      <c r="AD4" s="1193">
        <f>ROUNDUP(SUM(AG6,AG10,AG14),1)</f>
        <v>0</v>
      </c>
      <c r="AE4" s="1194"/>
      <c r="AF4" s="1194"/>
      <c r="AG4" s="1195"/>
      <c r="AH4" s="1196" t="str">
        <f>IF(AND(AD4&gt;0,AD4&lt;12)=TRUE,"Attention durée totale PFMP &lt;12 sem non conforme !","")</f>
        <v/>
      </c>
      <c r="AI4" s="1182"/>
      <c r="AJ4" s="1182"/>
      <c r="AK4" s="1182"/>
      <c r="AL4" s="1182"/>
      <c r="AM4" s="1182"/>
      <c r="AN4" s="1182"/>
      <c r="AO4" s="215"/>
      <c r="AP4" s="215"/>
      <c r="AQ4" s="100"/>
      <c r="AR4" s="100"/>
      <c r="AS4" s="100"/>
      <c r="AT4" s="103"/>
      <c r="AU4" s="103"/>
      <c r="AV4" s="103"/>
      <c r="AW4" s="103"/>
      <c r="AX4" s="103"/>
      <c r="AY4" s="103"/>
    </row>
    <row r="5" spans="2:57" ht="4" customHeight="1" thickBot="1">
      <c r="H5" s="1006"/>
      <c r="I5" s="1006"/>
      <c r="J5" s="1006"/>
      <c r="K5" s="1006"/>
      <c r="L5" s="1006"/>
      <c r="M5" s="1006"/>
      <c r="N5" s="1006"/>
      <c r="O5" s="1006"/>
      <c r="P5" s="1006"/>
      <c r="Q5" s="1006"/>
      <c r="R5" s="1006"/>
      <c r="S5" s="1006"/>
      <c r="T5" s="1006"/>
      <c r="U5" s="1006"/>
      <c r="V5" s="1006"/>
      <c r="W5" s="1006"/>
      <c r="X5" s="1006"/>
      <c r="Y5" s="1006"/>
      <c r="Z5" s="1006"/>
      <c r="AA5" s="1006"/>
      <c r="AB5" s="1006"/>
      <c r="AL5" s="108"/>
      <c r="AM5" s="100"/>
      <c r="AN5" s="100"/>
      <c r="AO5" s="100"/>
      <c r="AP5" s="100"/>
      <c r="AQ5" s="100"/>
      <c r="AR5" s="100"/>
      <c r="AS5" s="100"/>
      <c r="AT5" s="103"/>
      <c r="AU5" s="103"/>
      <c r="AV5" s="103"/>
      <c r="AW5" s="103"/>
      <c r="AX5" s="103"/>
      <c r="AY5" s="103"/>
    </row>
    <row r="6" spans="2:57" ht="21" customHeight="1" thickBot="1">
      <c r="B6" s="109" t="s">
        <v>167</v>
      </c>
      <c r="C6" s="1026" t="s">
        <v>505</v>
      </c>
      <c r="D6" s="1026"/>
      <c r="E6" s="1026"/>
      <c r="F6" s="1027"/>
      <c r="H6" s="1007" t="s">
        <v>95</v>
      </c>
      <c r="I6" s="1008"/>
      <c r="J6" s="1009"/>
      <c r="K6" s="1010"/>
      <c r="L6" s="1010"/>
      <c r="M6" s="1010"/>
      <c r="N6" s="1010"/>
      <c r="O6" s="1011"/>
      <c r="P6" s="1012" t="s">
        <v>5</v>
      </c>
      <c r="Q6" s="1013"/>
      <c r="R6" s="1013"/>
      <c r="S6" s="1013"/>
      <c r="T6" s="1013"/>
      <c r="U6" s="1014"/>
      <c r="V6" s="1033"/>
      <c r="W6" s="1034"/>
      <c r="X6" s="1034"/>
      <c r="Y6" s="1034"/>
      <c r="Z6" s="1035"/>
      <c r="AA6" s="1151" t="s">
        <v>108</v>
      </c>
      <c r="AB6" s="1152"/>
      <c r="AC6" s="1152"/>
      <c r="AD6" s="1152"/>
      <c r="AE6" s="1152"/>
      <c r="AF6" s="1153"/>
      <c r="AG6" s="1015" t="str">
        <f>IF(J6="","",ROUNDUP((V6-J6)/7,0))</f>
        <v/>
      </c>
      <c r="AH6" s="1016"/>
      <c r="AI6" s="1016"/>
      <c r="AJ6" s="1017"/>
      <c r="AL6" s="108"/>
      <c r="AM6" s="108"/>
      <c r="AN6" s="108"/>
      <c r="AO6" s="108"/>
      <c r="AP6" s="108"/>
      <c r="AQ6" s="108"/>
      <c r="AR6" s="108"/>
      <c r="AS6" s="100"/>
      <c r="AT6" s="103"/>
      <c r="AU6" s="103"/>
      <c r="AV6" s="110"/>
      <c r="AW6" s="110"/>
      <c r="AX6" s="111" t="s">
        <v>59</v>
      </c>
      <c r="AY6" s="111"/>
      <c r="AZ6" s="103"/>
      <c r="BA6" s="103"/>
      <c r="BB6" s="103"/>
      <c r="BC6" s="103"/>
      <c r="BD6" s="103"/>
      <c r="BE6" s="103"/>
    </row>
    <row r="7" spans="2:57" ht="21" customHeight="1">
      <c r="B7" s="999" t="s">
        <v>23</v>
      </c>
      <c r="C7" s="1001" t="s">
        <v>94</v>
      </c>
      <c r="D7" s="1145" t="s">
        <v>527</v>
      </c>
      <c r="E7" s="1146"/>
      <c r="F7" s="1147"/>
      <c r="H7" s="1070" t="s">
        <v>400</v>
      </c>
      <c r="I7" s="1071"/>
      <c r="J7" s="1071"/>
      <c r="K7" s="1071"/>
      <c r="L7" s="1071"/>
      <c r="M7" s="1071"/>
      <c r="N7" s="1071"/>
      <c r="O7" s="1071"/>
      <c r="P7" s="1071"/>
      <c r="Q7" s="1071"/>
      <c r="R7" s="1071"/>
      <c r="S7" s="1071"/>
      <c r="T7" s="1072"/>
      <c r="U7" s="1018" t="s">
        <v>558</v>
      </c>
      <c r="V7" s="1019"/>
      <c r="W7" s="1019"/>
      <c r="X7" s="1019"/>
      <c r="Y7" s="1019"/>
      <c r="Z7" s="1019"/>
      <c r="AA7" s="1019"/>
      <c r="AB7" s="1019"/>
      <c r="AC7" s="1019"/>
      <c r="AD7" s="1019"/>
      <c r="AE7" s="1019"/>
      <c r="AF7" s="1019"/>
      <c r="AG7" s="1019"/>
      <c r="AH7" s="1019"/>
      <c r="AI7" s="1019"/>
      <c r="AJ7" s="1020"/>
      <c r="AL7" s="108"/>
      <c r="AM7" s="108"/>
      <c r="AN7" s="108"/>
      <c r="AO7" s="108"/>
      <c r="AP7" s="108"/>
      <c r="AQ7" s="108"/>
      <c r="AR7" s="108"/>
      <c r="AS7" s="100"/>
      <c r="AT7" s="103"/>
      <c r="AU7" s="103"/>
      <c r="AV7" s="110"/>
      <c r="AW7" s="110"/>
      <c r="AX7" s="111"/>
      <c r="AY7" s="111"/>
      <c r="AZ7" s="103"/>
      <c r="BA7" s="103"/>
      <c r="BB7" s="103"/>
      <c r="BC7" s="103"/>
      <c r="BD7" s="103"/>
      <c r="BE7" s="103"/>
    </row>
    <row r="8" spans="2:57" ht="21" customHeight="1" thickBot="1">
      <c r="B8" s="1000"/>
      <c r="C8" s="1002"/>
      <c r="D8" s="1148"/>
      <c r="E8" s="1149"/>
      <c r="F8" s="1150"/>
      <c r="H8" s="1073" t="s">
        <v>401</v>
      </c>
      <c r="I8" s="1074"/>
      <c r="J8" s="1074"/>
      <c r="K8" s="1074"/>
      <c r="L8" s="1074"/>
      <c r="M8" s="1074"/>
      <c r="N8" s="1074"/>
      <c r="O8" s="1074"/>
      <c r="P8" s="1074"/>
      <c r="Q8" s="1074"/>
      <c r="R8" s="1074"/>
      <c r="S8" s="1074"/>
      <c r="T8" s="1075"/>
      <c r="U8" s="1021" t="s">
        <v>556</v>
      </c>
      <c r="V8" s="1022"/>
      <c r="W8" s="1022"/>
      <c r="X8" s="1022"/>
      <c r="Y8" s="1022"/>
      <c r="Z8" s="1022"/>
      <c r="AA8" s="1022"/>
      <c r="AB8" s="1022"/>
      <c r="AC8" s="1022"/>
      <c r="AD8" s="1022"/>
      <c r="AE8" s="1022"/>
      <c r="AF8" s="1022"/>
      <c r="AG8" s="1022"/>
      <c r="AH8" s="1022"/>
      <c r="AI8" s="1022"/>
      <c r="AJ8" s="1023"/>
      <c r="AL8" s="108"/>
      <c r="AM8" s="108"/>
      <c r="AN8" s="108"/>
      <c r="AO8" s="108"/>
      <c r="AP8" s="108"/>
      <c r="AQ8" s="108"/>
      <c r="AR8" s="108"/>
      <c r="AS8" s="100"/>
      <c r="AT8" s="103"/>
      <c r="AU8" s="103"/>
      <c r="AV8" s="110"/>
      <c r="AW8" s="110"/>
      <c r="AX8" s="111"/>
      <c r="AY8" s="111"/>
      <c r="AZ8" s="103"/>
      <c r="BA8" s="103"/>
      <c r="BB8" s="103"/>
      <c r="BC8" s="103"/>
      <c r="BD8" s="103"/>
      <c r="BE8" s="103"/>
    </row>
    <row r="9" spans="2:57" ht="4" customHeight="1" thickBot="1">
      <c r="I9" s="100"/>
      <c r="J9" s="100"/>
      <c r="K9" s="100"/>
      <c r="L9" s="100"/>
      <c r="M9" s="100"/>
      <c r="N9" s="100"/>
      <c r="O9" s="100"/>
      <c r="P9" s="100"/>
      <c r="Q9" s="100"/>
      <c r="R9" s="100"/>
      <c r="S9" s="100"/>
      <c r="T9" s="100"/>
      <c r="U9" s="100"/>
      <c r="V9" s="100"/>
      <c r="W9" s="100"/>
      <c r="X9" s="100"/>
      <c r="Y9" s="100"/>
      <c r="Z9" s="100"/>
      <c r="AA9" s="100"/>
      <c r="AB9" s="100"/>
      <c r="AC9" s="100"/>
      <c r="AD9" s="100"/>
      <c r="AE9" s="100"/>
      <c r="AF9" s="100"/>
      <c r="AK9" s="100"/>
      <c r="AL9" s="108"/>
      <c r="AM9" s="108"/>
      <c r="AN9" s="108"/>
      <c r="AO9" s="108"/>
      <c r="AP9" s="108"/>
      <c r="AQ9" s="108"/>
      <c r="AR9" s="108"/>
      <c r="AS9" s="100"/>
      <c r="AT9" s="103"/>
      <c r="AU9" s="103"/>
      <c r="AV9" s="110"/>
      <c r="AW9" s="110"/>
      <c r="AX9" s="111"/>
      <c r="AY9" s="111"/>
      <c r="AZ9" s="103"/>
      <c r="BA9" s="103"/>
      <c r="BB9" s="103"/>
      <c r="BC9" s="103"/>
      <c r="BD9" s="103"/>
      <c r="BE9" s="103"/>
    </row>
    <row r="10" spans="2:57" ht="21" customHeight="1" thickBot="1">
      <c r="B10" s="112" t="s">
        <v>168</v>
      </c>
      <c r="C10" s="1026" t="s">
        <v>505</v>
      </c>
      <c r="D10" s="1026"/>
      <c r="E10" s="1026"/>
      <c r="F10" s="1027"/>
      <c r="H10" s="1007" t="s">
        <v>95</v>
      </c>
      <c r="I10" s="1008"/>
      <c r="J10" s="1009"/>
      <c r="K10" s="1010"/>
      <c r="L10" s="1010"/>
      <c r="M10" s="1010"/>
      <c r="N10" s="1010"/>
      <c r="O10" s="1011"/>
      <c r="P10" s="1012" t="s">
        <v>5</v>
      </c>
      <c r="Q10" s="1013"/>
      <c r="R10" s="1013"/>
      <c r="S10" s="1013"/>
      <c r="T10" s="1013"/>
      <c r="U10" s="1014"/>
      <c r="V10" s="1033"/>
      <c r="W10" s="1034"/>
      <c r="X10" s="1034"/>
      <c r="Y10" s="1034"/>
      <c r="Z10" s="1035"/>
      <c r="AA10" s="1127" t="s">
        <v>108</v>
      </c>
      <c r="AB10" s="1128"/>
      <c r="AC10" s="1128"/>
      <c r="AD10" s="1128"/>
      <c r="AE10" s="1128"/>
      <c r="AF10" s="1129"/>
      <c r="AG10" s="1015" t="str">
        <f>IF(J10="","",ROUNDUP((V10-J10)/7,0))</f>
        <v/>
      </c>
      <c r="AH10" s="1016"/>
      <c r="AI10" s="1016"/>
      <c r="AJ10" s="1017"/>
      <c r="AL10" s="108"/>
      <c r="AM10" s="108"/>
      <c r="AN10" s="108"/>
      <c r="AO10" s="108"/>
      <c r="AP10" s="108"/>
      <c r="AQ10" s="108"/>
      <c r="AR10" s="108"/>
      <c r="AS10" s="100"/>
      <c r="AT10" s="103"/>
      <c r="AU10" s="103"/>
      <c r="AV10" s="110"/>
      <c r="AW10" s="110"/>
      <c r="AX10" s="111" t="s">
        <v>73</v>
      </c>
      <c r="AY10" s="111"/>
      <c r="AZ10" s="103"/>
      <c r="BA10" s="103"/>
      <c r="BB10" s="103"/>
      <c r="BC10" s="103"/>
      <c r="BD10" s="103"/>
      <c r="BE10" s="103"/>
    </row>
    <row r="11" spans="2:57" ht="21" customHeight="1">
      <c r="B11" s="999" t="s">
        <v>23</v>
      </c>
      <c r="C11" s="1001" t="s">
        <v>94</v>
      </c>
      <c r="D11" s="1145" t="s">
        <v>528</v>
      </c>
      <c r="E11" s="1146"/>
      <c r="F11" s="1147"/>
      <c r="H11" s="1070" t="s">
        <v>400</v>
      </c>
      <c r="I11" s="1071"/>
      <c r="J11" s="1071"/>
      <c r="K11" s="1071"/>
      <c r="L11" s="1071"/>
      <c r="M11" s="1071"/>
      <c r="N11" s="1071"/>
      <c r="O11" s="1071"/>
      <c r="P11" s="1071"/>
      <c r="Q11" s="1071"/>
      <c r="R11" s="1071"/>
      <c r="S11" s="1071"/>
      <c r="T11" s="1072"/>
      <c r="U11" s="1018" t="s">
        <v>558</v>
      </c>
      <c r="V11" s="1019"/>
      <c r="W11" s="1019"/>
      <c r="X11" s="1019"/>
      <c r="Y11" s="1019"/>
      <c r="Z11" s="1019"/>
      <c r="AA11" s="1019"/>
      <c r="AB11" s="1019"/>
      <c r="AC11" s="1019"/>
      <c r="AD11" s="1019"/>
      <c r="AE11" s="1019"/>
      <c r="AF11" s="1019"/>
      <c r="AG11" s="1019"/>
      <c r="AH11" s="1019"/>
      <c r="AI11" s="1019"/>
      <c r="AJ11" s="1020"/>
      <c r="AL11" s="108"/>
      <c r="AM11" s="108"/>
      <c r="AN11" s="108"/>
      <c r="AO11" s="108"/>
      <c r="AP11" s="108"/>
      <c r="AQ11" s="108"/>
      <c r="AR11" s="108"/>
      <c r="AS11" s="100"/>
      <c r="AT11" s="103"/>
      <c r="AU11" s="103"/>
      <c r="AV11" s="110"/>
      <c r="AW11" s="110"/>
      <c r="AX11" s="111" t="s">
        <v>74</v>
      </c>
      <c r="AY11" s="111"/>
      <c r="AZ11" s="103"/>
      <c r="BA11" s="103"/>
      <c r="BB11" s="103"/>
      <c r="BC11" s="103"/>
      <c r="BD11" s="103"/>
      <c r="BE11" s="103"/>
    </row>
    <row r="12" spans="2:57" ht="21" customHeight="1" thickBot="1">
      <c r="B12" s="1000"/>
      <c r="C12" s="1002"/>
      <c r="D12" s="1148"/>
      <c r="E12" s="1149"/>
      <c r="F12" s="1150"/>
      <c r="H12" s="1073" t="s">
        <v>401</v>
      </c>
      <c r="I12" s="1074"/>
      <c r="J12" s="1074"/>
      <c r="K12" s="1074"/>
      <c r="L12" s="1074"/>
      <c r="M12" s="1074"/>
      <c r="N12" s="1074"/>
      <c r="O12" s="1074"/>
      <c r="P12" s="1074"/>
      <c r="Q12" s="1074"/>
      <c r="R12" s="1074"/>
      <c r="S12" s="1074"/>
      <c r="T12" s="1075"/>
      <c r="U12" s="1021" t="s">
        <v>557</v>
      </c>
      <c r="V12" s="1022"/>
      <c r="W12" s="1022"/>
      <c r="X12" s="1022"/>
      <c r="Y12" s="1022"/>
      <c r="Z12" s="1022"/>
      <c r="AA12" s="1022"/>
      <c r="AB12" s="1022"/>
      <c r="AC12" s="1022"/>
      <c r="AD12" s="1022"/>
      <c r="AE12" s="1022"/>
      <c r="AF12" s="1022"/>
      <c r="AG12" s="1022"/>
      <c r="AH12" s="1022"/>
      <c r="AI12" s="1022"/>
      <c r="AJ12" s="1023"/>
      <c r="AL12" s="108"/>
      <c r="AM12" s="108"/>
      <c r="AN12" s="108"/>
      <c r="AO12" s="108"/>
      <c r="AP12" s="108"/>
      <c r="AQ12" s="108"/>
      <c r="AR12" s="108"/>
      <c r="AS12" s="100"/>
      <c r="AT12" s="103"/>
      <c r="AU12" s="103"/>
      <c r="AV12" s="110"/>
      <c r="AW12" s="110"/>
      <c r="AX12" s="111" t="s">
        <v>75</v>
      </c>
      <c r="AY12" s="111"/>
      <c r="AZ12" s="103"/>
      <c r="BA12" s="103"/>
      <c r="BB12" s="103"/>
      <c r="BC12" s="103"/>
      <c r="BD12" s="103"/>
      <c r="BE12" s="103"/>
    </row>
    <row r="13" spans="2:57" ht="4" customHeight="1" thickBot="1">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K13" s="100"/>
      <c r="AL13" s="100"/>
      <c r="AM13" s="100"/>
      <c r="AN13" s="100"/>
      <c r="AO13" s="100"/>
      <c r="AP13" s="100"/>
      <c r="AQ13" s="100"/>
      <c r="AR13" s="100"/>
      <c r="AS13" s="100"/>
      <c r="AT13" s="103"/>
      <c r="AU13" s="103"/>
      <c r="AV13" s="110"/>
      <c r="AW13" s="110"/>
      <c r="AX13" s="111"/>
      <c r="AY13" s="111"/>
      <c r="AZ13" s="103"/>
      <c r="BA13" s="103"/>
      <c r="BB13" s="103"/>
      <c r="BC13" s="103"/>
      <c r="BD13" s="103"/>
      <c r="BE13" s="103"/>
    </row>
    <row r="14" spans="2:57" ht="21" customHeight="1" thickBot="1">
      <c r="B14" s="113" t="s">
        <v>82</v>
      </c>
      <c r="C14" s="1026" t="s">
        <v>505</v>
      </c>
      <c r="D14" s="1026"/>
      <c r="E14" s="1026"/>
      <c r="F14" s="1027"/>
      <c r="H14" s="1007" t="s">
        <v>95</v>
      </c>
      <c r="I14" s="1008"/>
      <c r="J14" s="1009"/>
      <c r="K14" s="1010"/>
      <c r="L14" s="1010"/>
      <c r="M14" s="1010"/>
      <c r="N14" s="1010"/>
      <c r="O14" s="1011"/>
      <c r="P14" s="1012" t="s">
        <v>5</v>
      </c>
      <c r="Q14" s="1013"/>
      <c r="R14" s="1013"/>
      <c r="S14" s="1013"/>
      <c r="T14" s="1013"/>
      <c r="U14" s="1014"/>
      <c r="V14" s="1033"/>
      <c r="W14" s="1034"/>
      <c r="X14" s="1034"/>
      <c r="Y14" s="1034"/>
      <c r="Z14" s="1035"/>
      <c r="AA14" s="1127" t="s">
        <v>108</v>
      </c>
      <c r="AB14" s="1128"/>
      <c r="AC14" s="1128"/>
      <c r="AD14" s="1128"/>
      <c r="AE14" s="1128"/>
      <c r="AF14" s="1129"/>
      <c r="AG14" s="1015" t="str">
        <f>IF(J14="","",ROUNDUP((V14-J14)/7,0))</f>
        <v/>
      </c>
      <c r="AH14" s="1016"/>
      <c r="AI14" s="1016"/>
      <c r="AJ14" s="1017"/>
      <c r="AL14" s="108"/>
      <c r="AM14" s="108"/>
      <c r="AN14" s="108"/>
      <c r="AO14" s="108"/>
      <c r="AP14" s="108"/>
      <c r="AQ14" s="108"/>
      <c r="AR14" s="108"/>
      <c r="AS14" s="100"/>
      <c r="AT14" s="103"/>
      <c r="AU14" s="103"/>
      <c r="AV14" s="110"/>
      <c r="AW14" s="110"/>
      <c r="AX14" s="111" t="s">
        <v>76</v>
      </c>
      <c r="AY14" s="111"/>
      <c r="AZ14" s="103"/>
      <c r="BA14" s="103"/>
      <c r="BB14" s="103"/>
      <c r="BC14" s="103"/>
      <c r="BD14" s="103"/>
      <c r="BE14" s="103"/>
    </row>
    <row r="15" spans="2:57" ht="21" customHeight="1">
      <c r="B15" s="999" t="s">
        <v>23</v>
      </c>
      <c r="C15" s="1001" t="s">
        <v>94</v>
      </c>
      <c r="D15" s="1145" t="s">
        <v>529</v>
      </c>
      <c r="E15" s="1146"/>
      <c r="F15" s="1147"/>
      <c r="H15" s="1070" t="s">
        <v>400</v>
      </c>
      <c r="I15" s="1071"/>
      <c r="J15" s="1071"/>
      <c r="K15" s="1071"/>
      <c r="L15" s="1071"/>
      <c r="M15" s="1071"/>
      <c r="N15" s="1071"/>
      <c r="O15" s="1071"/>
      <c r="P15" s="1071"/>
      <c r="Q15" s="1071"/>
      <c r="R15" s="1071"/>
      <c r="S15" s="1071"/>
      <c r="T15" s="1072"/>
      <c r="U15" s="1018" t="s">
        <v>558</v>
      </c>
      <c r="V15" s="1019"/>
      <c r="W15" s="1019"/>
      <c r="X15" s="1019"/>
      <c r="Y15" s="1019"/>
      <c r="Z15" s="1019"/>
      <c r="AA15" s="1019"/>
      <c r="AB15" s="1019"/>
      <c r="AC15" s="1019"/>
      <c r="AD15" s="1019"/>
      <c r="AE15" s="1019"/>
      <c r="AF15" s="1019"/>
      <c r="AG15" s="1019"/>
      <c r="AH15" s="1019"/>
      <c r="AI15" s="1019"/>
      <c r="AJ15" s="1020"/>
      <c r="AL15" s="108"/>
      <c r="AM15" s="108"/>
      <c r="AN15" s="108"/>
      <c r="AO15" s="108"/>
      <c r="AP15" s="108"/>
      <c r="AQ15" s="108"/>
      <c r="AR15" s="108"/>
      <c r="AS15" s="100"/>
      <c r="AT15" s="103"/>
      <c r="AU15" s="103"/>
      <c r="AV15" s="110"/>
      <c r="AW15" s="110"/>
      <c r="AX15" s="111"/>
      <c r="AY15" s="111"/>
      <c r="AZ15" s="103"/>
      <c r="BA15" s="103"/>
      <c r="BB15" s="103"/>
      <c r="BC15" s="103"/>
      <c r="BD15" s="103"/>
      <c r="BE15" s="103"/>
    </row>
    <row r="16" spans="2:57" ht="21" customHeight="1" thickBot="1">
      <c r="B16" s="1000"/>
      <c r="C16" s="1002"/>
      <c r="D16" s="1148"/>
      <c r="E16" s="1149"/>
      <c r="F16" s="1150"/>
      <c r="H16" s="1073" t="s">
        <v>401</v>
      </c>
      <c r="I16" s="1074"/>
      <c r="J16" s="1074"/>
      <c r="K16" s="1074"/>
      <c r="L16" s="1074"/>
      <c r="M16" s="1074"/>
      <c r="N16" s="1074"/>
      <c r="O16" s="1074"/>
      <c r="P16" s="1074"/>
      <c r="Q16" s="1074"/>
      <c r="R16" s="1074"/>
      <c r="S16" s="1074"/>
      <c r="T16" s="1075"/>
      <c r="U16" s="1021" t="s">
        <v>557</v>
      </c>
      <c r="V16" s="1022"/>
      <c r="W16" s="1022"/>
      <c r="X16" s="1022"/>
      <c r="Y16" s="1022"/>
      <c r="Z16" s="1022"/>
      <c r="AA16" s="1022"/>
      <c r="AB16" s="1022"/>
      <c r="AC16" s="1022"/>
      <c r="AD16" s="1022"/>
      <c r="AE16" s="1022"/>
      <c r="AF16" s="1022"/>
      <c r="AG16" s="1022"/>
      <c r="AH16" s="1022"/>
      <c r="AI16" s="1022"/>
      <c r="AJ16" s="1023"/>
      <c r="AL16" s="108"/>
      <c r="AM16" s="108"/>
      <c r="AN16" s="108"/>
      <c r="AO16" s="108"/>
      <c r="AP16" s="108"/>
      <c r="AQ16" s="108"/>
      <c r="AR16" s="108"/>
      <c r="AS16" s="100"/>
      <c r="AT16" s="103"/>
      <c r="AU16" s="103"/>
      <c r="AV16" s="110"/>
      <c r="AW16" s="110"/>
      <c r="AX16" s="111"/>
      <c r="AY16" s="111"/>
      <c r="AZ16" s="103"/>
      <c r="BA16" s="103"/>
      <c r="BB16" s="103"/>
      <c r="BC16" s="103"/>
      <c r="BD16" s="103"/>
      <c r="BE16" s="103"/>
    </row>
    <row r="17" spans="2:57" ht="4" customHeight="1">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K17" s="100"/>
      <c r="AL17" s="100"/>
      <c r="AM17" s="100"/>
      <c r="AN17" s="100"/>
      <c r="AO17" s="100"/>
      <c r="AP17" s="100"/>
      <c r="AQ17" s="100"/>
      <c r="AR17" s="100"/>
      <c r="AS17" s="100"/>
      <c r="AT17" s="103"/>
      <c r="AU17" s="103"/>
      <c r="AV17" s="110"/>
      <c r="AW17" s="110"/>
      <c r="AX17" s="111"/>
      <c r="AY17" s="111"/>
      <c r="AZ17" s="103"/>
      <c r="BA17" s="103"/>
      <c r="BB17" s="103"/>
      <c r="BC17" s="103"/>
      <c r="BD17" s="103"/>
      <c r="BE17" s="103"/>
    </row>
    <row r="18" spans="2:57" ht="3" customHeight="1" thickBot="1">
      <c r="B18" s="101"/>
      <c r="C18" s="101"/>
      <c r="D18" s="101"/>
      <c r="E18" s="101"/>
      <c r="F18" s="101"/>
      <c r="G18" s="101"/>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6"/>
      <c r="AL18" s="108"/>
      <c r="AM18" s="108"/>
      <c r="AN18" s="108"/>
      <c r="AO18" s="100"/>
      <c r="AP18" s="100"/>
      <c r="AQ18" s="100"/>
      <c r="AR18" s="100"/>
      <c r="AS18" s="100"/>
      <c r="AT18" s="103"/>
      <c r="AU18" s="103"/>
      <c r="AV18" s="103"/>
      <c r="AW18" s="103"/>
      <c r="AX18" s="103"/>
      <c r="AY18" s="103"/>
    </row>
    <row r="19" spans="2:57" ht="27" customHeight="1" thickBot="1">
      <c r="B19" s="1183" t="s">
        <v>542</v>
      </c>
      <c r="C19" s="1172"/>
      <c r="D19" s="1172"/>
      <c r="E19" s="1172"/>
      <c r="F19" s="1172"/>
      <c r="G19" s="1172"/>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72"/>
      <c r="AI19" s="1172"/>
      <c r="AJ19" s="1173"/>
      <c r="AL19" s="108"/>
      <c r="AM19" s="100"/>
      <c r="AN19" s="100"/>
      <c r="AO19" s="100"/>
      <c r="AP19" s="100"/>
      <c r="AQ19" s="100"/>
      <c r="AR19" s="100"/>
      <c r="AS19" s="100"/>
      <c r="AT19" s="103"/>
      <c r="AU19" s="103"/>
      <c r="AV19" s="103"/>
      <c r="AW19" s="103"/>
      <c r="AX19" s="103"/>
      <c r="AY19" s="103"/>
    </row>
    <row r="20" spans="2:57" ht="4" customHeight="1" thickBot="1">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L20" s="108"/>
      <c r="AM20" s="100"/>
      <c r="AN20" s="100"/>
      <c r="AO20" s="100"/>
      <c r="AP20" s="100"/>
      <c r="AQ20" s="100"/>
      <c r="AR20" s="100"/>
      <c r="AS20" s="100"/>
      <c r="AT20" s="103"/>
      <c r="AU20" s="103"/>
      <c r="AV20" s="103"/>
      <c r="AW20" s="103"/>
      <c r="AX20" s="103"/>
      <c r="AY20" s="103"/>
    </row>
    <row r="21" spans="2:57" ht="1" customHeight="1" thickBot="1">
      <c r="B21" s="117"/>
      <c r="C21" s="118"/>
      <c r="D21" s="118"/>
      <c r="E21" s="118"/>
      <c r="F21" s="118"/>
      <c r="G21" s="118"/>
      <c r="H21" s="119"/>
      <c r="I21" s="1174"/>
      <c r="J21" s="1174"/>
      <c r="K21" s="1174"/>
      <c r="L21" s="1174"/>
      <c r="M21" s="1174"/>
      <c r="N21" s="1174"/>
      <c r="O21" s="1174"/>
      <c r="P21" s="1174"/>
      <c r="Q21" s="1174"/>
      <c r="R21" s="1174"/>
      <c r="S21" s="1174"/>
      <c r="T21" s="1174"/>
      <c r="U21" s="1175"/>
      <c r="V21" s="1175"/>
      <c r="W21" s="1175"/>
      <c r="X21" s="1175"/>
      <c r="Y21" s="1175"/>
      <c r="Z21" s="1175"/>
      <c r="AA21" s="1175"/>
      <c r="AB21" s="1175"/>
      <c r="AC21" s="1175"/>
      <c r="AD21" s="1175"/>
      <c r="AE21" s="1175"/>
      <c r="AF21" s="1175"/>
      <c r="AG21" s="1175"/>
      <c r="AH21" s="1175"/>
      <c r="AI21" s="1175"/>
      <c r="AJ21" s="1176"/>
      <c r="AL21" s="108"/>
      <c r="AM21" s="100"/>
      <c r="AN21" s="100"/>
      <c r="AO21" s="100"/>
      <c r="AP21" s="100"/>
      <c r="AQ21" s="100"/>
      <c r="AR21" s="100"/>
      <c r="AS21" s="100"/>
      <c r="AT21" s="103"/>
      <c r="AU21" s="103"/>
      <c r="AV21" s="103"/>
      <c r="AW21" s="103"/>
      <c r="AX21" s="103"/>
      <c r="AY21" s="103"/>
    </row>
    <row r="22" spans="2:57" ht="20" customHeight="1" thickBot="1">
      <c r="B22" s="1154" t="s">
        <v>365</v>
      </c>
      <c r="C22" s="1155"/>
      <c r="D22" s="1155"/>
      <c r="E22" s="1155"/>
      <c r="F22" s="1155"/>
      <c r="G22" s="1155"/>
      <c r="H22" s="1155"/>
      <c r="I22" s="1155"/>
      <c r="J22" s="1155"/>
      <c r="K22" s="1155"/>
      <c r="L22" s="1156"/>
      <c r="M22" s="1177" t="s">
        <v>93</v>
      </c>
      <c r="N22" s="1178"/>
      <c r="O22" s="1178"/>
      <c r="P22" s="1178"/>
      <c r="Q22" s="1178"/>
      <c r="R22" s="1178"/>
      <c r="S22" s="1178"/>
      <c r="T22" s="1179"/>
      <c r="U22" s="1126" t="s">
        <v>165</v>
      </c>
      <c r="V22" s="1126"/>
      <c r="W22" s="1126"/>
      <c r="X22" s="1126"/>
      <c r="Y22" s="1126"/>
      <c r="Z22" s="1126"/>
      <c r="AA22" s="1126"/>
      <c r="AB22" s="1126"/>
      <c r="AC22" s="1126"/>
      <c r="AD22" s="1126"/>
      <c r="AE22" s="1126"/>
      <c r="AF22" s="1126"/>
      <c r="AG22" s="977" t="s">
        <v>253</v>
      </c>
      <c r="AH22" s="977"/>
      <c r="AI22" s="977"/>
      <c r="AJ22" s="978"/>
      <c r="AL22" s="108"/>
      <c r="AM22" s="100"/>
      <c r="AN22" s="100"/>
      <c r="AO22" s="100"/>
      <c r="AP22" s="100"/>
      <c r="AQ22" s="100"/>
      <c r="AR22" s="100"/>
      <c r="AS22" s="100"/>
      <c r="AT22" s="1168" t="s">
        <v>553</v>
      </c>
      <c r="AU22" s="103"/>
      <c r="AV22" s="103"/>
      <c r="AW22" s="103"/>
      <c r="AX22" s="103"/>
      <c r="AY22" s="103"/>
    </row>
    <row r="23" spans="2:57" ht="17.25" customHeight="1" thickBot="1">
      <c r="B23" s="1157"/>
      <c r="C23" s="1158"/>
      <c r="D23" s="1158"/>
      <c r="E23" s="1158"/>
      <c r="F23" s="1158"/>
      <c r="G23" s="1158"/>
      <c r="H23" s="1158"/>
      <c r="I23" s="1158"/>
      <c r="J23" s="1158"/>
      <c r="K23" s="1158"/>
      <c r="L23" s="1159"/>
      <c r="M23" s="1119" t="s">
        <v>109</v>
      </c>
      <c r="N23" s="1119"/>
      <c r="O23" s="1119"/>
      <c r="P23" s="1119"/>
      <c r="Q23" s="1118" t="s">
        <v>110</v>
      </c>
      <c r="R23" s="1119"/>
      <c r="S23" s="1119"/>
      <c r="T23" s="1120"/>
      <c r="U23" s="1121" t="s">
        <v>80</v>
      </c>
      <c r="V23" s="1051"/>
      <c r="W23" s="1051"/>
      <c r="X23" s="1051"/>
      <c r="Y23" s="1051" t="s">
        <v>81</v>
      </c>
      <c r="Z23" s="1051"/>
      <c r="AA23" s="1051"/>
      <c r="AB23" s="1051"/>
      <c r="AC23" s="1051" t="s">
        <v>82</v>
      </c>
      <c r="AD23" s="1052"/>
      <c r="AE23" s="1052"/>
      <c r="AF23" s="1052"/>
      <c r="AG23" s="1031"/>
      <c r="AH23" s="1031"/>
      <c r="AI23" s="1031"/>
      <c r="AJ23" s="1032"/>
      <c r="AL23" s="108"/>
      <c r="AM23" s="100"/>
      <c r="AN23" s="100"/>
      <c r="AO23" s="100"/>
      <c r="AP23" s="100"/>
      <c r="AQ23" s="100"/>
      <c r="AR23" s="100"/>
      <c r="AS23" s="100"/>
      <c r="AT23" s="1169"/>
      <c r="AU23" s="103"/>
      <c r="AV23" s="103"/>
      <c r="AW23" s="103"/>
      <c r="AX23" s="103"/>
      <c r="AY23" s="103"/>
    </row>
    <row r="24" spans="2:57" ht="21.75" customHeight="1" thickBot="1">
      <c r="B24" s="1157"/>
      <c r="C24" s="1158"/>
      <c r="D24" s="1158"/>
      <c r="E24" s="1158"/>
      <c r="F24" s="1158"/>
      <c r="G24" s="1158"/>
      <c r="H24" s="1158"/>
      <c r="I24" s="1158"/>
      <c r="J24" s="1158"/>
      <c r="K24" s="1158"/>
      <c r="L24" s="1159"/>
      <c r="M24" s="881" t="s">
        <v>402</v>
      </c>
      <c r="N24" s="882"/>
      <c r="O24" s="882"/>
      <c r="P24" s="882"/>
      <c r="Q24" s="882"/>
      <c r="R24" s="882"/>
      <c r="S24" s="882"/>
      <c r="T24" s="883"/>
      <c r="U24" s="1122" t="s">
        <v>375</v>
      </c>
      <c r="V24" s="1123"/>
      <c r="W24" s="1123"/>
      <c r="X24" s="1123"/>
      <c r="Y24" s="1123"/>
      <c r="Z24" s="1123"/>
      <c r="AA24" s="1123"/>
      <c r="AB24" s="1123"/>
      <c r="AC24" s="1123"/>
      <c r="AD24" s="1123"/>
      <c r="AE24" s="1123"/>
      <c r="AF24" s="1124"/>
      <c r="AG24" s="979"/>
      <c r="AH24" s="979"/>
      <c r="AI24" s="979"/>
      <c r="AJ24" s="980"/>
      <c r="AL24" s="108"/>
      <c r="AM24" s="100"/>
      <c r="AN24" s="100"/>
      <c r="AO24" s="100"/>
      <c r="AP24" s="100"/>
      <c r="AQ24" s="100"/>
      <c r="AR24" s="100"/>
      <c r="AS24" s="100"/>
      <c r="AT24" s="1169"/>
      <c r="AU24" s="103"/>
      <c r="AV24" s="103"/>
      <c r="AW24" s="103"/>
      <c r="AX24" s="103"/>
      <c r="AY24" s="103"/>
    </row>
    <row r="25" spans="2:57" ht="19" customHeight="1" thickBot="1">
      <c r="B25" s="409"/>
      <c r="C25" s="410"/>
      <c r="D25" s="410"/>
      <c r="E25" s="893" t="s">
        <v>245</v>
      </c>
      <c r="F25" s="893"/>
      <c r="G25" s="893"/>
      <c r="H25" s="893"/>
      <c r="I25" s="893"/>
      <c r="J25" s="893"/>
      <c r="K25" s="893"/>
      <c r="L25" s="894"/>
      <c r="M25" s="974"/>
      <c r="N25" s="974"/>
      <c r="O25" s="974"/>
      <c r="P25" s="974"/>
      <c r="Q25" s="974"/>
      <c r="R25" s="974"/>
      <c r="S25" s="974"/>
      <c r="T25" s="1053"/>
      <c r="U25" s="1054"/>
      <c r="V25" s="974"/>
      <c r="W25" s="974"/>
      <c r="X25" s="974"/>
      <c r="Y25" s="974"/>
      <c r="Z25" s="974"/>
      <c r="AA25" s="974"/>
      <c r="AB25" s="974"/>
      <c r="AC25" s="974"/>
      <c r="AD25" s="974"/>
      <c r="AE25" s="974"/>
      <c r="AF25" s="974"/>
      <c r="AG25" s="1079" t="s">
        <v>2</v>
      </c>
      <c r="AH25" s="1085" t="s">
        <v>3</v>
      </c>
      <c r="AI25" s="1088" t="s">
        <v>4</v>
      </c>
      <c r="AJ25" s="1028" t="s">
        <v>0</v>
      </c>
      <c r="AL25" s="108"/>
      <c r="AM25" s="100"/>
      <c r="AN25" s="100"/>
      <c r="AO25" s="100"/>
      <c r="AP25" s="100"/>
      <c r="AQ25" s="100"/>
      <c r="AR25" s="100"/>
      <c r="AS25" s="100"/>
      <c r="AT25" s="103"/>
      <c r="AU25" s="103"/>
      <c r="AV25" s="103"/>
      <c r="AW25" s="103"/>
      <c r="AX25" s="103"/>
      <c r="AY25" s="103"/>
    </row>
    <row r="26" spans="2:57" ht="30" customHeight="1" thickBot="1">
      <c r="B26" s="256" t="s">
        <v>12</v>
      </c>
      <c r="C26" s="1142" t="str">
        <f>+IF($F$4="","",$F$4)</f>
        <v>Nom du Candidat 4</v>
      </c>
      <c r="D26" s="1143"/>
      <c r="E26" s="1143"/>
      <c r="F26" s="1143"/>
      <c r="G26" s="1143"/>
      <c r="H26" s="1143"/>
      <c r="I26" s="1143"/>
      <c r="J26" s="1143"/>
      <c r="K26" s="1143"/>
      <c r="L26" s="1144"/>
      <c r="M26" s="1130" t="s">
        <v>2</v>
      </c>
      <c r="N26" s="1042" t="s">
        <v>3</v>
      </c>
      <c r="O26" s="1044" t="s">
        <v>4</v>
      </c>
      <c r="P26" s="1055" t="s">
        <v>0</v>
      </c>
      <c r="Q26" s="1130" t="s">
        <v>2</v>
      </c>
      <c r="R26" s="1042" t="s">
        <v>3</v>
      </c>
      <c r="S26" s="1044" t="s">
        <v>4</v>
      </c>
      <c r="T26" s="1055" t="s">
        <v>0</v>
      </c>
      <c r="U26" s="1130" t="s">
        <v>2</v>
      </c>
      <c r="V26" s="1042" t="s">
        <v>3</v>
      </c>
      <c r="W26" s="1044" t="s">
        <v>4</v>
      </c>
      <c r="X26" s="1055" t="s">
        <v>0</v>
      </c>
      <c r="Y26" s="1130" t="s">
        <v>2</v>
      </c>
      <c r="Z26" s="1042" t="s">
        <v>3</v>
      </c>
      <c r="AA26" s="1044" t="s">
        <v>4</v>
      </c>
      <c r="AB26" s="1055" t="s">
        <v>0</v>
      </c>
      <c r="AC26" s="1130" t="s">
        <v>2</v>
      </c>
      <c r="AD26" s="1042" t="s">
        <v>3</v>
      </c>
      <c r="AE26" s="1044" t="s">
        <v>4</v>
      </c>
      <c r="AF26" s="1057" t="s">
        <v>0</v>
      </c>
      <c r="AG26" s="1080"/>
      <c r="AH26" s="1086"/>
      <c r="AI26" s="1089"/>
      <c r="AJ26" s="1029"/>
      <c r="AL26" s="108"/>
      <c r="AM26" s="100"/>
      <c r="AN26" s="100"/>
      <c r="AO26" s="100"/>
      <c r="AP26" s="100"/>
      <c r="AQ26" s="100"/>
      <c r="AR26" s="100"/>
      <c r="AS26" s="100"/>
      <c r="AT26" s="103"/>
      <c r="AU26" s="103"/>
      <c r="AV26" s="103"/>
      <c r="AW26" s="103"/>
      <c r="AX26" s="103"/>
      <c r="AY26" s="103"/>
    </row>
    <row r="27" spans="2:57" ht="15" customHeight="1">
      <c r="B27" s="1046" t="s">
        <v>47</v>
      </c>
      <c r="C27" s="1047"/>
      <c r="D27" s="1047"/>
      <c r="E27" s="1050" t="s">
        <v>54</v>
      </c>
      <c r="F27" s="1047"/>
      <c r="G27" s="1047"/>
      <c r="H27" s="1047"/>
      <c r="I27" s="1047"/>
      <c r="J27" s="1047"/>
      <c r="K27" s="1047"/>
      <c r="L27" s="1047"/>
      <c r="M27" s="1130"/>
      <c r="N27" s="1042"/>
      <c r="O27" s="1044"/>
      <c r="P27" s="1055"/>
      <c r="Q27" s="1130"/>
      <c r="R27" s="1042"/>
      <c r="S27" s="1044"/>
      <c r="T27" s="1055"/>
      <c r="U27" s="1130"/>
      <c r="V27" s="1042"/>
      <c r="W27" s="1044"/>
      <c r="X27" s="1055"/>
      <c r="Y27" s="1130"/>
      <c r="Z27" s="1042"/>
      <c r="AA27" s="1044"/>
      <c r="AB27" s="1055"/>
      <c r="AC27" s="1130"/>
      <c r="AD27" s="1042"/>
      <c r="AE27" s="1044"/>
      <c r="AF27" s="1057"/>
      <c r="AG27" s="1080"/>
      <c r="AH27" s="1086"/>
      <c r="AI27" s="1089"/>
      <c r="AJ27" s="1029"/>
      <c r="AL27" s="108"/>
      <c r="AM27" s="100"/>
      <c r="AN27" s="100"/>
      <c r="AO27" s="100"/>
      <c r="AP27" s="100"/>
      <c r="AQ27" s="100"/>
      <c r="AR27" s="100"/>
      <c r="AS27" s="100"/>
      <c r="AT27" s="103"/>
      <c r="AU27" s="103"/>
      <c r="AV27" s="103"/>
      <c r="AW27" s="103"/>
      <c r="AX27" s="103"/>
      <c r="AY27" s="103"/>
    </row>
    <row r="28" spans="2:57" ht="4.5" customHeight="1" thickBot="1">
      <c r="B28" s="1048"/>
      <c r="C28" s="1049"/>
      <c r="D28" s="1049"/>
      <c r="E28" s="1050"/>
      <c r="F28" s="1047"/>
      <c r="G28" s="1047"/>
      <c r="H28" s="1047"/>
      <c r="I28" s="1047"/>
      <c r="J28" s="1047"/>
      <c r="K28" s="1047"/>
      <c r="L28" s="1047"/>
      <c r="M28" s="1131"/>
      <c r="N28" s="1043"/>
      <c r="O28" s="1045"/>
      <c r="P28" s="1056"/>
      <c r="Q28" s="1131"/>
      <c r="R28" s="1043"/>
      <c r="S28" s="1045"/>
      <c r="T28" s="1056"/>
      <c r="U28" s="1131"/>
      <c r="V28" s="1043"/>
      <c r="W28" s="1045"/>
      <c r="X28" s="1056"/>
      <c r="Y28" s="1131"/>
      <c r="Z28" s="1043"/>
      <c r="AA28" s="1045"/>
      <c r="AB28" s="1056"/>
      <c r="AC28" s="1131"/>
      <c r="AD28" s="1043"/>
      <c r="AE28" s="1045"/>
      <c r="AF28" s="1058"/>
      <c r="AG28" s="1081"/>
      <c r="AH28" s="1087"/>
      <c r="AI28" s="1090"/>
      <c r="AJ28" s="1030"/>
      <c r="AL28" s="108"/>
      <c r="AM28" s="100"/>
      <c r="AN28" s="100"/>
      <c r="AO28" s="100"/>
      <c r="AP28" s="100"/>
      <c r="AQ28" s="100"/>
      <c r="AR28" s="100"/>
      <c r="AS28" s="100"/>
      <c r="AT28" s="103"/>
      <c r="AU28" s="103"/>
      <c r="AV28" s="103"/>
      <c r="AW28" s="103"/>
      <c r="AX28" s="103"/>
      <c r="AY28" s="103"/>
    </row>
    <row r="29" spans="2:57" ht="20" customHeight="1">
      <c r="B29" s="1132" t="s">
        <v>559</v>
      </c>
      <c r="C29" s="1133"/>
      <c r="D29" s="1134"/>
      <c r="E29" s="1184"/>
      <c r="F29" s="1185"/>
      <c r="G29" s="1185"/>
      <c r="H29" s="1185"/>
      <c r="I29" s="1185"/>
      <c r="J29" s="1185"/>
      <c r="K29" s="1185"/>
      <c r="L29" s="1185"/>
      <c r="M29" s="120"/>
      <c r="N29" s="121"/>
      <c r="O29" s="121"/>
      <c r="P29" s="122"/>
      <c r="Q29" s="123"/>
      <c r="R29" s="124"/>
      <c r="S29" s="124"/>
      <c r="T29" s="125"/>
      <c r="U29" s="126"/>
      <c r="V29" s="121"/>
      <c r="W29" s="121"/>
      <c r="X29" s="122"/>
      <c r="Y29" s="120"/>
      <c r="Z29" s="121"/>
      <c r="AA29" s="121"/>
      <c r="AB29" s="122"/>
      <c r="AC29" s="127"/>
      <c r="AD29" s="124"/>
      <c r="AE29" s="124"/>
      <c r="AF29" s="128"/>
      <c r="AG29" s="1082" t="e">
        <f>IF(AL29&lt;1,"INSUFFISANT",IF(AND(AL29&gt;1,AL29&lt;1.996),"FRAGILE",IF(AND(AL29&gt;=1.996,AL29&lt;=3),"SATISFAISANT",IF(AL29&gt;=3,"EXCELLENT","F"))))</f>
        <v>#DIV/0!</v>
      </c>
      <c r="AH29" s="1083"/>
      <c r="AI29" s="1083"/>
      <c r="AJ29" s="1084"/>
      <c r="AK29" s="105">
        <f t="shared" ref="AK29:AK39" si="0">+COUNTIF(I29:AF29,"x")</f>
        <v>0</v>
      </c>
      <c r="AL29" s="105" t="e">
        <f>IF(AK29="","à évaluer",(IF(M29="X",0,0)+IF(N29="X",1.66,0)+IF(O29="x",3,0)+IF(P29="x",5,0)+IF(Q29="X",0,0)+IF(R29="X",1.66,0)+IF(S29="x",3,0)+IF(T29="x",5,0)+IF(U29="X",0,0)+IF(V29="X",1.66,0)+IF(W29="x",3,0)+IF(X29="x",5,0)+IF(Y29="X",0,0)+IF(Z29="X",1.66,0)+IF(AA29="x",3,0)+IF(AB29="x",5,0)+IF(AC29="X",0,0)+IF(AD29="X",1.66,0)+IF(AE29="x",3,0)+IF(AF29="x",5,0))/AK29)</f>
        <v>#DIV/0!</v>
      </c>
      <c r="AM29" s="100"/>
      <c r="AN29" s="100"/>
      <c r="AO29" s="100"/>
      <c r="AP29" s="100"/>
      <c r="AQ29" s="100"/>
      <c r="AR29" s="100"/>
      <c r="AS29" s="100"/>
      <c r="AT29" s="830" t="s">
        <v>547</v>
      </c>
      <c r="AU29" s="103"/>
      <c r="AV29" s="103"/>
      <c r="AW29" s="103"/>
      <c r="AX29" s="103"/>
      <c r="AY29" s="103"/>
    </row>
    <row r="30" spans="2:57" ht="20" customHeight="1">
      <c r="B30" s="1125" t="s">
        <v>559</v>
      </c>
      <c r="C30" s="1092"/>
      <c r="D30" s="1093"/>
      <c r="E30" s="1184"/>
      <c r="F30" s="1185"/>
      <c r="G30" s="1185"/>
      <c r="H30" s="1185"/>
      <c r="I30" s="1185"/>
      <c r="J30" s="1185"/>
      <c r="K30" s="1185"/>
      <c r="L30" s="1185"/>
      <c r="M30" s="129"/>
      <c r="N30" s="130"/>
      <c r="O30" s="130"/>
      <c r="P30" s="131"/>
      <c r="Q30" s="132"/>
      <c r="R30" s="133"/>
      <c r="S30" s="133"/>
      <c r="T30" s="134"/>
      <c r="U30" s="135"/>
      <c r="V30" s="130"/>
      <c r="W30" s="130"/>
      <c r="X30" s="131"/>
      <c r="Y30" s="129"/>
      <c r="Z30" s="130"/>
      <c r="AA30" s="130"/>
      <c r="AB30" s="131"/>
      <c r="AC30" s="136"/>
      <c r="AD30" s="133"/>
      <c r="AE30" s="133"/>
      <c r="AF30" s="137"/>
      <c r="AG30" s="1067" t="e">
        <f t="shared" ref="AG30:AG39" si="1">IF(AL30&lt;1,"INSUFFISANT",IF(AND(AL30&gt;1,AL30&lt;1.996),"FRAGILE",IF(AND(AL30&gt;=1.996,AL30&lt;=3),"SATISFAISANT",IF(AL30&gt;=3,"EXCELLENT","F"))))</f>
        <v>#DIV/0!</v>
      </c>
      <c r="AH30" s="1068"/>
      <c r="AI30" s="1068"/>
      <c r="AJ30" s="1069"/>
      <c r="AK30" s="105">
        <f t="shared" si="0"/>
        <v>0</v>
      </c>
      <c r="AL30" s="105" t="e">
        <f t="shared" ref="AL30:AL39" si="2">IF(AK30="","à évaluer",(IF(M30="X",0,0)+IF(N30="X",1.66,0)+IF(O30="x",3,0)+IF(P30="x",5,0)+IF(Q30="X",0,0)+IF(R30="X",1.66,0)+IF(S30="x",3,0)+IF(T30="x",5,0)+IF(U30="X",0,0)+IF(V30="X",1.66,0)+IF(W30="x",3,0)+IF(X30="x",5,0)+IF(Y30="X",0,0)+IF(Z30="X",1.66,0)+IF(AA30="x",3,0)+IF(AB30="x",5,0)+IF(AC30="X",0,0)+IF(AD30="X",1.66,0)+IF(AE30="x",3,0)+IF(AF30="x",5,0))/AK30)</f>
        <v>#DIV/0!</v>
      </c>
      <c r="AM30" s="100"/>
      <c r="AN30" s="100"/>
      <c r="AO30" s="100"/>
      <c r="AP30" s="100"/>
      <c r="AQ30" s="100"/>
      <c r="AR30" s="100"/>
      <c r="AS30" s="100"/>
      <c r="AT30" s="830"/>
      <c r="AU30" s="103"/>
      <c r="AV30" s="103"/>
      <c r="AW30" s="103"/>
      <c r="AX30" s="103"/>
      <c r="AY30" s="103"/>
    </row>
    <row r="31" spans="2:57" ht="20" customHeight="1">
      <c r="B31" s="1125" t="s">
        <v>559</v>
      </c>
      <c r="C31" s="1092"/>
      <c r="D31" s="1093"/>
      <c r="E31" s="1184"/>
      <c r="F31" s="1185"/>
      <c r="G31" s="1185"/>
      <c r="H31" s="1185"/>
      <c r="I31" s="1185"/>
      <c r="J31" s="1185"/>
      <c r="K31" s="1185"/>
      <c r="L31" s="1185"/>
      <c r="M31" s="138"/>
      <c r="N31" s="130"/>
      <c r="O31" s="139"/>
      <c r="P31" s="140"/>
      <c r="Q31" s="141"/>
      <c r="R31" s="142"/>
      <c r="S31" s="142"/>
      <c r="T31" s="143"/>
      <c r="U31" s="144"/>
      <c r="V31" s="139"/>
      <c r="W31" s="139"/>
      <c r="X31" s="140"/>
      <c r="Y31" s="138"/>
      <c r="Z31" s="139"/>
      <c r="AA31" s="139"/>
      <c r="AB31" s="140"/>
      <c r="AC31" s="145"/>
      <c r="AD31" s="142"/>
      <c r="AE31" s="142"/>
      <c r="AF31" s="146"/>
      <c r="AG31" s="1067" t="e">
        <f t="shared" si="1"/>
        <v>#DIV/0!</v>
      </c>
      <c r="AH31" s="1068"/>
      <c r="AI31" s="1068"/>
      <c r="AJ31" s="1069"/>
      <c r="AK31" s="105">
        <f t="shared" si="0"/>
        <v>0</v>
      </c>
      <c r="AL31" s="105" t="e">
        <f>IF(AK31="","à évaluer",(IF(M31="X",0,0)+IF(N31="X",1.66,0)+IF(O31="x",3,0)+IF(P31="x",5,0)+IF(Q31="X",0,0)+IF(R31="X",1.66,0)+IF(S31="x",3,0)+IF(T31="x",5,0)+IF(U31="X",0,0)+IF(V31="X",1.66,0)+IF(W31="x",3,0)+IF(X31="x",5,0)+IF(Y31="X",0,0)+IF(Z31="X",1.66,0)+IF(AA31="x",3,0)+IF(AB31="x",5,0)+IF(AC31="X",0,0)+IF(AD31="X",1.66,0)+IF(AE31="x",3,0)+IF(AF31="x",5,0))/AK31)</f>
        <v>#DIV/0!</v>
      </c>
      <c r="AM31" s="100"/>
      <c r="AN31" s="100"/>
      <c r="AO31" s="100"/>
      <c r="AP31" s="100"/>
      <c r="AQ31" s="100"/>
      <c r="AR31" s="100"/>
      <c r="AS31" s="100"/>
      <c r="AT31" s="830"/>
      <c r="AU31" s="103"/>
      <c r="AV31" s="103"/>
      <c r="AW31" s="103"/>
      <c r="AX31" s="103"/>
      <c r="AY31" s="103"/>
    </row>
    <row r="32" spans="2:57" ht="20" customHeight="1">
      <c r="B32" s="1125" t="s">
        <v>559</v>
      </c>
      <c r="C32" s="1092"/>
      <c r="D32" s="1093"/>
      <c r="E32" s="1184"/>
      <c r="F32" s="1185"/>
      <c r="G32" s="1185"/>
      <c r="H32" s="1185"/>
      <c r="I32" s="1185"/>
      <c r="J32" s="1185"/>
      <c r="K32" s="1185"/>
      <c r="L32" s="1185"/>
      <c r="M32" s="138"/>
      <c r="N32" s="139"/>
      <c r="O32" s="139"/>
      <c r="P32" s="140"/>
      <c r="Q32" s="141"/>
      <c r="R32" s="142"/>
      <c r="S32" s="142"/>
      <c r="T32" s="143"/>
      <c r="U32" s="144"/>
      <c r="V32" s="139"/>
      <c r="W32" s="139"/>
      <c r="X32" s="140"/>
      <c r="Y32" s="138"/>
      <c r="Z32" s="139"/>
      <c r="AA32" s="139"/>
      <c r="AB32" s="140"/>
      <c r="AC32" s="145"/>
      <c r="AD32" s="142"/>
      <c r="AE32" s="142"/>
      <c r="AF32" s="146"/>
      <c r="AG32" s="1067" t="e">
        <f t="shared" si="1"/>
        <v>#DIV/0!</v>
      </c>
      <c r="AH32" s="1068"/>
      <c r="AI32" s="1068"/>
      <c r="AJ32" s="1069"/>
      <c r="AK32" s="105">
        <f t="shared" si="0"/>
        <v>0</v>
      </c>
      <c r="AL32" s="105" t="e">
        <f>IF(AK32="","à évaluer",(IF(M32="X",0,0)+IF(N32="X",1.66,0)+IF(O32="x",3,0)+IF(P32="x",5,0)+IF(Q32="X",0,0)+IF(R32="X",1.66,0)+IF(S32="x",3,0)+IF(T32="x",5,0)+IF(U32="X",0,0)+IF(V32="X",1.66,0)+IF(W32="x",3,0)+IF(X32="x",5,0)+IF(Y32="X",0,0)+IF(Z32="X",1.66,0)+IF(AA32="x",3,0)+IF(AB32="x",5,0)+IF(AC32="X",0,0)+IF(AD32="X",1.66,0)+IF(AE32="x",3,0)+IF(AF32="x",5,0))/AK32)</f>
        <v>#DIV/0!</v>
      </c>
      <c r="AM32" s="100"/>
      <c r="AN32" s="100"/>
      <c r="AO32" s="100"/>
      <c r="AP32" s="100"/>
      <c r="AQ32" s="100"/>
      <c r="AR32" s="100"/>
      <c r="AS32" s="100"/>
      <c r="AT32" s="830"/>
      <c r="AU32" s="103"/>
      <c r="AV32" s="103"/>
      <c r="AW32" s="103"/>
      <c r="AX32" s="103"/>
      <c r="AY32" s="103"/>
    </row>
    <row r="33" spans="2:51" ht="20" customHeight="1">
      <c r="B33" s="1125" t="s">
        <v>559</v>
      </c>
      <c r="C33" s="1092"/>
      <c r="D33" s="1093"/>
      <c r="E33" s="1184"/>
      <c r="F33" s="1185"/>
      <c r="G33" s="1185"/>
      <c r="H33" s="1185"/>
      <c r="I33" s="1185"/>
      <c r="J33" s="1185"/>
      <c r="K33" s="1185"/>
      <c r="L33" s="1185"/>
      <c r="M33" s="138"/>
      <c r="N33" s="139"/>
      <c r="O33" s="139"/>
      <c r="P33" s="140"/>
      <c r="Q33" s="141"/>
      <c r="R33" s="142"/>
      <c r="S33" s="142"/>
      <c r="T33" s="143"/>
      <c r="U33" s="144"/>
      <c r="V33" s="139"/>
      <c r="W33" s="139"/>
      <c r="X33" s="140"/>
      <c r="Y33" s="138"/>
      <c r="Z33" s="139"/>
      <c r="AA33" s="139"/>
      <c r="AB33" s="140"/>
      <c r="AC33" s="145"/>
      <c r="AD33" s="142"/>
      <c r="AE33" s="142"/>
      <c r="AF33" s="146"/>
      <c r="AG33" s="1067" t="e">
        <f t="shared" si="1"/>
        <v>#DIV/0!</v>
      </c>
      <c r="AH33" s="1068"/>
      <c r="AI33" s="1068"/>
      <c r="AJ33" s="1069"/>
      <c r="AK33" s="105">
        <f t="shared" si="0"/>
        <v>0</v>
      </c>
      <c r="AL33" s="105" t="e">
        <f t="shared" si="2"/>
        <v>#DIV/0!</v>
      </c>
      <c r="AM33" s="100"/>
      <c r="AN33" s="100"/>
      <c r="AO33" s="100"/>
      <c r="AP33" s="100"/>
      <c r="AQ33" s="100"/>
      <c r="AR33" s="100"/>
      <c r="AS33" s="100"/>
      <c r="AT33" s="830"/>
      <c r="AU33" s="103"/>
      <c r="AV33" s="103"/>
      <c r="AW33" s="103"/>
      <c r="AX33" s="103"/>
      <c r="AY33" s="103"/>
    </row>
    <row r="34" spans="2:51" ht="20" customHeight="1">
      <c r="B34" s="1125" t="s">
        <v>560</v>
      </c>
      <c r="C34" s="1092"/>
      <c r="D34" s="1093"/>
      <c r="E34" s="1184"/>
      <c r="F34" s="1185"/>
      <c r="G34" s="1185"/>
      <c r="H34" s="1185"/>
      <c r="I34" s="1185"/>
      <c r="J34" s="1185"/>
      <c r="K34" s="1185"/>
      <c r="L34" s="1185"/>
      <c r="M34" s="138"/>
      <c r="N34" s="139"/>
      <c r="O34" s="139"/>
      <c r="P34" s="140"/>
      <c r="Q34" s="141"/>
      <c r="R34" s="142"/>
      <c r="S34" s="142"/>
      <c r="T34" s="143"/>
      <c r="U34" s="144"/>
      <c r="V34" s="139"/>
      <c r="W34" s="139"/>
      <c r="X34" s="140"/>
      <c r="Y34" s="138"/>
      <c r="Z34" s="139"/>
      <c r="AA34" s="139"/>
      <c r="AB34" s="140"/>
      <c r="AC34" s="145"/>
      <c r="AD34" s="142"/>
      <c r="AE34" s="142"/>
      <c r="AF34" s="146"/>
      <c r="AG34" s="1067" t="e">
        <f t="shared" si="1"/>
        <v>#DIV/0!</v>
      </c>
      <c r="AH34" s="1068"/>
      <c r="AI34" s="1068"/>
      <c r="AJ34" s="1069"/>
      <c r="AK34" s="105">
        <f t="shared" si="0"/>
        <v>0</v>
      </c>
      <c r="AL34" s="105" t="e">
        <f t="shared" si="2"/>
        <v>#DIV/0!</v>
      </c>
      <c r="AM34" s="100"/>
      <c r="AN34" s="100"/>
      <c r="AO34" s="100"/>
      <c r="AP34" s="100"/>
      <c r="AQ34" s="100"/>
      <c r="AR34" s="100"/>
      <c r="AS34" s="100"/>
      <c r="AT34" s="830"/>
      <c r="AU34" s="103"/>
      <c r="AV34" s="103"/>
      <c r="AW34" s="103"/>
      <c r="AX34" s="103"/>
      <c r="AY34" s="103"/>
    </row>
    <row r="35" spans="2:51" ht="20" customHeight="1">
      <c r="B35" s="1125" t="s">
        <v>559</v>
      </c>
      <c r="C35" s="1092"/>
      <c r="D35" s="1093"/>
      <c r="E35" s="1184"/>
      <c r="F35" s="1185"/>
      <c r="G35" s="1185"/>
      <c r="H35" s="1185"/>
      <c r="I35" s="1185"/>
      <c r="J35" s="1185"/>
      <c r="K35" s="1185"/>
      <c r="L35" s="1185"/>
      <c r="M35" s="138"/>
      <c r="N35" s="139"/>
      <c r="O35" s="139"/>
      <c r="P35" s="140"/>
      <c r="Q35" s="141"/>
      <c r="R35" s="142"/>
      <c r="S35" s="142"/>
      <c r="T35" s="143"/>
      <c r="U35" s="144"/>
      <c r="V35" s="139"/>
      <c r="W35" s="139"/>
      <c r="X35" s="140"/>
      <c r="Y35" s="138"/>
      <c r="Z35" s="139"/>
      <c r="AA35" s="139"/>
      <c r="AB35" s="140"/>
      <c r="AC35" s="145"/>
      <c r="AD35" s="142"/>
      <c r="AE35" s="142"/>
      <c r="AF35" s="146"/>
      <c r="AG35" s="1067" t="e">
        <f t="shared" si="1"/>
        <v>#DIV/0!</v>
      </c>
      <c r="AH35" s="1068"/>
      <c r="AI35" s="1068"/>
      <c r="AJ35" s="1069"/>
      <c r="AK35" s="105">
        <f t="shared" si="0"/>
        <v>0</v>
      </c>
      <c r="AL35" s="105" t="e">
        <f t="shared" si="2"/>
        <v>#DIV/0!</v>
      </c>
      <c r="AM35" s="100"/>
      <c r="AN35" s="100"/>
      <c r="AO35" s="100"/>
      <c r="AP35" s="100"/>
      <c r="AQ35" s="100"/>
      <c r="AR35" s="100"/>
      <c r="AS35" s="100"/>
      <c r="AT35" s="830"/>
      <c r="AU35" s="103"/>
      <c r="AV35" s="103"/>
      <c r="AW35" s="103"/>
      <c r="AX35" s="103"/>
      <c r="AY35" s="103"/>
    </row>
    <row r="36" spans="2:51" ht="20" customHeight="1">
      <c r="B36" s="1125" t="s">
        <v>559</v>
      </c>
      <c r="C36" s="1092"/>
      <c r="D36" s="1093"/>
      <c r="E36" s="1184"/>
      <c r="F36" s="1185"/>
      <c r="G36" s="1185"/>
      <c r="H36" s="1185"/>
      <c r="I36" s="1185"/>
      <c r="J36" s="1185"/>
      <c r="K36" s="1185"/>
      <c r="L36" s="1185"/>
      <c r="M36" s="138"/>
      <c r="N36" s="139"/>
      <c r="O36" s="139"/>
      <c r="P36" s="140"/>
      <c r="Q36" s="141"/>
      <c r="R36" s="142"/>
      <c r="S36" s="142"/>
      <c r="T36" s="143"/>
      <c r="U36" s="144"/>
      <c r="V36" s="139"/>
      <c r="W36" s="139"/>
      <c r="X36" s="140"/>
      <c r="Y36" s="138"/>
      <c r="Z36" s="139"/>
      <c r="AA36" s="139"/>
      <c r="AB36" s="140"/>
      <c r="AC36" s="145"/>
      <c r="AD36" s="142"/>
      <c r="AE36" s="142"/>
      <c r="AF36" s="146"/>
      <c r="AG36" s="1067" t="e">
        <f t="shared" si="1"/>
        <v>#DIV/0!</v>
      </c>
      <c r="AH36" s="1068"/>
      <c r="AI36" s="1068"/>
      <c r="AJ36" s="1069"/>
      <c r="AK36" s="105">
        <f t="shared" si="0"/>
        <v>0</v>
      </c>
      <c r="AL36" s="105" t="e">
        <f t="shared" si="2"/>
        <v>#DIV/0!</v>
      </c>
      <c r="AM36" s="100"/>
      <c r="AN36" s="100"/>
      <c r="AO36" s="100"/>
      <c r="AP36" s="100"/>
      <c r="AQ36" s="100"/>
      <c r="AR36" s="100"/>
      <c r="AS36" s="100"/>
      <c r="AT36" s="830"/>
      <c r="AU36" s="103"/>
      <c r="AV36" s="103"/>
      <c r="AW36" s="103"/>
      <c r="AX36" s="103"/>
      <c r="AY36" s="103"/>
    </row>
    <row r="37" spans="2:51" ht="20" customHeight="1">
      <c r="B37" s="1125" t="s">
        <v>559</v>
      </c>
      <c r="C37" s="1092"/>
      <c r="D37" s="1093"/>
      <c r="E37" s="1184"/>
      <c r="F37" s="1185"/>
      <c r="G37" s="1185"/>
      <c r="H37" s="1185"/>
      <c r="I37" s="1185"/>
      <c r="J37" s="1185"/>
      <c r="K37" s="1185"/>
      <c r="L37" s="1185"/>
      <c r="M37" s="138"/>
      <c r="N37" s="139"/>
      <c r="O37" s="139"/>
      <c r="P37" s="140"/>
      <c r="Q37" s="141"/>
      <c r="R37" s="142"/>
      <c r="S37" s="142"/>
      <c r="T37" s="143"/>
      <c r="U37" s="144"/>
      <c r="V37" s="139"/>
      <c r="W37" s="139"/>
      <c r="X37" s="140"/>
      <c r="Y37" s="138"/>
      <c r="Z37" s="139"/>
      <c r="AA37" s="139"/>
      <c r="AB37" s="140"/>
      <c r="AC37" s="145"/>
      <c r="AD37" s="142"/>
      <c r="AE37" s="142"/>
      <c r="AF37" s="146"/>
      <c r="AG37" s="1067" t="e">
        <f t="shared" si="1"/>
        <v>#DIV/0!</v>
      </c>
      <c r="AH37" s="1068"/>
      <c r="AI37" s="1068"/>
      <c r="AJ37" s="1069"/>
      <c r="AK37" s="105">
        <f t="shared" si="0"/>
        <v>0</v>
      </c>
      <c r="AL37" s="105" t="e">
        <f t="shared" si="2"/>
        <v>#DIV/0!</v>
      </c>
      <c r="AM37" s="100"/>
      <c r="AN37" s="100"/>
      <c r="AO37" s="100"/>
      <c r="AP37" s="100"/>
      <c r="AQ37" s="100"/>
      <c r="AR37" s="100"/>
      <c r="AS37" s="100"/>
      <c r="AT37" s="103"/>
      <c r="AU37" s="103"/>
      <c r="AV37" s="103"/>
      <c r="AW37" s="103"/>
      <c r="AX37" s="103"/>
      <c r="AY37" s="103"/>
    </row>
    <row r="38" spans="2:51" ht="20" customHeight="1">
      <c r="B38" s="1125" t="s">
        <v>559</v>
      </c>
      <c r="C38" s="1092"/>
      <c r="D38" s="1093"/>
      <c r="E38" s="1184"/>
      <c r="F38" s="1185"/>
      <c r="G38" s="1185"/>
      <c r="H38" s="1185"/>
      <c r="I38" s="1185"/>
      <c r="J38" s="1185"/>
      <c r="K38" s="1185"/>
      <c r="L38" s="1185"/>
      <c r="M38" s="138"/>
      <c r="N38" s="139"/>
      <c r="O38" s="139"/>
      <c r="P38" s="140"/>
      <c r="Q38" s="141"/>
      <c r="R38" s="142"/>
      <c r="S38" s="142"/>
      <c r="T38" s="143"/>
      <c r="U38" s="144"/>
      <c r="V38" s="139"/>
      <c r="W38" s="139"/>
      <c r="X38" s="140"/>
      <c r="Y38" s="138"/>
      <c r="Z38" s="139"/>
      <c r="AA38" s="139"/>
      <c r="AB38" s="140"/>
      <c r="AC38" s="145"/>
      <c r="AD38" s="142"/>
      <c r="AE38" s="142"/>
      <c r="AF38" s="146"/>
      <c r="AG38" s="1067" t="e">
        <f t="shared" si="1"/>
        <v>#DIV/0!</v>
      </c>
      <c r="AH38" s="1068"/>
      <c r="AI38" s="1068"/>
      <c r="AJ38" s="1069"/>
      <c r="AK38" s="105">
        <f t="shared" si="0"/>
        <v>0</v>
      </c>
      <c r="AL38" s="105" t="e">
        <f t="shared" si="2"/>
        <v>#DIV/0!</v>
      </c>
      <c r="AM38" s="100"/>
      <c r="AN38" s="100"/>
      <c r="AO38" s="100"/>
      <c r="AP38" s="100"/>
      <c r="AQ38" s="100"/>
      <c r="AR38" s="100"/>
      <c r="AS38" s="100"/>
      <c r="AT38" s="103"/>
      <c r="AU38" s="103"/>
      <c r="AV38" s="103"/>
      <c r="AW38" s="103"/>
      <c r="AX38" s="103"/>
      <c r="AY38" s="103"/>
    </row>
    <row r="39" spans="2:51" ht="20" customHeight="1" thickBot="1">
      <c r="B39" s="1125" t="s">
        <v>559</v>
      </c>
      <c r="C39" s="1092"/>
      <c r="D39" s="1093"/>
      <c r="E39" s="1186"/>
      <c r="F39" s="1187"/>
      <c r="G39" s="1187"/>
      <c r="H39" s="1187"/>
      <c r="I39" s="1187"/>
      <c r="J39" s="1187"/>
      <c r="K39" s="1187"/>
      <c r="L39" s="1187"/>
      <c r="M39" s="147"/>
      <c r="N39" s="148"/>
      <c r="O39" s="148"/>
      <c r="P39" s="149"/>
      <c r="Q39" s="150"/>
      <c r="R39" s="151"/>
      <c r="S39" s="151"/>
      <c r="T39" s="152"/>
      <c r="U39" s="153"/>
      <c r="V39" s="148"/>
      <c r="W39" s="148"/>
      <c r="X39" s="149"/>
      <c r="Y39" s="147"/>
      <c r="Z39" s="148"/>
      <c r="AA39" s="148"/>
      <c r="AB39" s="149"/>
      <c r="AC39" s="154"/>
      <c r="AD39" s="151"/>
      <c r="AE39" s="151"/>
      <c r="AF39" s="155"/>
      <c r="AG39" s="1094" t="e">
        <f t="shared" si="1"/>
        <v>#DIV/0!</v>
      </c>
      <c r="AH39" s="1095"/>
      <c r="AI39" s="1095"/>
      <c r="AJ39" s="1096"/>
      <c r="AK39" s="105">
        <f t="shared" si="0"/>
        <v>0</v>
      </c>
      <c r="AL39" s="105" t="e">
        <f t="shared" si="2"/>
        <v>#DIV/0!</v>
      </c>
      <c r="AM39" s="100"/>
      <c r="AN39" s="100"/>
      <c r="AO39" s="100"/>
      <c r="AP39" s="100"/>
      <c r="AQ39" s="100"/>
      <c r="AR39" s="100"/>
      <c r="AS39" s="100"/>
      <c r="AT39" s="103"/>
      <c r="AU39" s="103"/>
      <c r="AV39" s="103"/>
      <c r="AW39" s="103"/>
      <c r="AX39" s="103"/>
      <c r="AY39" s="103"/>
    </row>
    <row r="40" spans="2:51" ht="15" customHeight="1">
      <c r="B40" s="1097" t="s">
        <v>91</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L40" s="108"/>
      <c r="AM40" s="100"/>
      <c r="AN40" s="100"/>
      <c r="AO40" s="100"/>
      <c r="AP40" s="100"/>
      <c r="AQ40" s="100"/>
      <c r="AR40" s="100"/>
      <c r="AS40" s="100"/>
      <c r="AT40" s="103"/>
      <c r="AU40" s="103"/>
      <c r="AV40" s="103"/>
      <c r="AW40" s="103"/>
      <c r="AX40" s="103"/>
      <c r="AY40" s="103"/>
    </row>
    <row r="41" spans="2:51" ht="2.25" customHeight="1">
      <c r="B41" s="198"/>
      <c r="C41" s="198"/>
      <c r="D41" s="198"/>
      <c r="E41" s="198"/>
      <c r="F41" s="198"/>
      <c r="G41" s="198"/>
      <c r="H41" s="198"/>
      <c r="I41" s="198"/>
      <c r="J41" s="198"/>
      <c r="K41" s="198"/>
      <c r="L41" s="198"/>
      <c r="M41" s="279">
        <f>+COUNTIF(M29:P39,"x")</f>
        <v>0</v>
      </c>
      <c r="N41" s="279"/>
      <c r="O41" s="279">
        <f>+IF(M29="X",1,0)+IF(N29="X",1.5,0)+IF(O29="x",3.5,0)+IF(P29="x",5,0)+IF(M30="X",1,0)+IF(N30="X",1.5,0)+IF(O30="x",3.5,0)+IF(P30="x",5,0)+IF(M31="X",1,0)+IF(N31="X",1.5,0)+IF(O31="x",3.5,0)+IF(P31="x",5,0)+IF(M32="X",1,0)+IF(N32="X",1.5,0)+IF(O32="x",3.5,0)+IF(P32="x",5,0)+IF(M33="X",1,0)+IF(N33="X",1.5,0)+IF(O33="x",3.5,0)+IF(P33="x",5,0)+IF(M34="X",1,0)+IF(N34="X",1.5,0)+IF(O34="x",3.5,0)+IF(P34="x",5,0)+IF(M35="X",1,0)+IF(N35="X",1.5,0)+IF(O35="x",3.5,0)+IF(P35="x",5,0)+IF(M36="X",1,0)+IF(N36="X",1.5,0)+IF(O36="x",3.5,0)+IF(P36="x",5,0)+IF(M37="X",1,0)+IF(N37="X",1.5,0)+IF(O37="x",3.5,0)+IF(P37="x",5,0)+IF(M38="X",1,0)+IF(N38="X",1.5,0)+IF(O38="x",3.5,0)+IF(P38="x",5,0)+IF(M39="X",1,0)+IF(N39="X",1.5,0)+IF(O39="x",3.5,0)+IF(P39="x",5,0)</f>
        <v>0</v>
      </c>
      <c r="P41" s="279"/>
      <c r="Q41" s="279">
        <f>+COUNTIF(Q29:T39,"x")</f>
        <v>0</v>
      </c>
      <c r="R41" s="279"/>
      <c r="S41" s="279">
        <f>+IF(Q29="X",1,0)+IF(R29="X",1.5,0)+IF(S29="x",3.5,0)+IF(T29="x",5,0)+IF(Q30="X",1,0)+IF(R30="X",1.5,0)+IF(S30="x",3.5,0)+IF(T30="x",5,0)+IF(Q31="X",1,0)+IF(R31="X",1.5,0)+IF(S31="x",3.5,0)+IF(T31="x",5,0)+IF(Q32="X",1,0)+IF(R32="X",1.5,0)+IF(S32="x",3.5,0)+IF(T32="x",5,0)+IF(Q33="X",1,0)+IF(R33="X",1.5,0)+IF(S33="x",3.5,0)+IF(T33="x",5,0)+IF(Q34="X",1,0)+IF(R34="X",1.5,0)+IF(S34="x",3.5,0)+IF(T34="x",5,0)+IF(Q35="X",1,0)+IF(R35="X",1.5,0)+IF(S35="x",3.5,0)+IF(T35="x",5,0)+IF(Q36="X",1,0)+IF(R36="X",1.5,0)+IF(S36="x",3.5,0)+IF(T36="x",5,0)+IF(Q37="X",1,0)+IF(R37="X",1.5,0)+IF(S37="x",3.5,0)+IF(T37="x",5,0)+IF(Q38="X",1,0)+IF(R38="X",1.5,0)+IF(S38="x",3.5,0)+IF(T38="x",5,0)+IF(Q39="X",1,0)+IF(R39="X",1.5,0)+IF(S39="x",3.5,0)+IF(T39="x",5,0)</f>
        <v>0</v>
      </c>
      <c r="T41" s="279"/>
      <c r="U41" s="279">
        <f>+COUNTIF(U29:X39,"x")</f>
        <v>0</v>
      </c>
      <c r="V41" s="279"/>
      <c r="W41" s="279">
        <f>+IF(U29="X",1,0)+IF(V29="X",1.5,0)+IF(W29="x",3.5,0)+IF(X29="x",5,0)+IF(U30="X",1,0)+IF(V30="X",1.5,0)+IF(W30="x",3.5,0)+IF(X30="x",5,0)+IF(U31="X",1,0)+IF(V31="X",1.5,0)+IF(W31="x",3.5,0)+IF(X31="x",5,0)+IF(U32="X",1,0)+IF(V32="X",1.5,0)+IF(W32="x",3.5,0)+IF(X32="x",5,0)+IF(U33="X",1,0)+IF(V33="X",1.5,0)+IF(W33="x",3.5,0)+IF(X33="x",5,0)+IF(U34="X",1,0)+IF(V34="X",1.5,0)+IF(W34="x",3.5,0)+IF(X34="x",5,0)+IF(U35="X",1,0)+IF(V35="X",1.5,0)+IF(W35="x",3.5,0)+IF(X35="x",5,0)+IF(U36="X",1,0)+IF(V36="X",1.5,0)+IF(W36="x",3.5,0)+IF(X36="x",5,0)+IF(U37="X",1,0)+IF(V37="X",1.5,0)+IF(W37="x",3.5,0)+IF(X37="x",5,0)+IF(U38="X",1,0)+IF(V38="X",1.5,0)+IF(W38="x",3.5,0)+IF(X38="x",5,0)+IF(U39="X",1,0)+IF(V39="X",1.5,0)+IF(W39="x",3.5,0)+IF(X39="x",5,0)</f>
        <v>0</v>
      </c>
      <c r="X41" s="279"/>
      <c r="Y41" s="279">
        <f>+COUNTIF(Y29:AB39,"x")</f>
        <v>0</v>
      </c>
      <c r="Z41" s="279"/>
      <c r="AA41" s="279">
        <f>+IF(Y29="X",1,0)+IF(Z29="X",1.5,0)+IF(AA29="x",3.5,0)+IF(AB29="x",5,0)+IF(Y30="X",1,0)+IF(Z30="X",1.5,0)+IF(AA30="x",3.5,0)+IF(AB30="x",5,0)+IF(Y31="X",1,0)+IF(Z31="X",1.5,0)+IF(AA31="x",3.5,0)+IF(AB31="x",5,0)+IF(Y32="X",1,0)+IF(Z32="X",1.5,0)+IF(AA32="x",3.5,0)+IF(AB32="x",5,0)+IF(Y33="X",1,0)+IF(Z33="X",1.5,0)+IF(AA33="x",3.5,0)+IF(AB33="x",5,0)+IF(Y34="X",1,0)+IF(Z34="X",1.5,0)+IF(AA34="x",3.5,0)+IF(AB34="x",5,0)+IF(Y35="X",1,0)+IF(Z35="X",1.5,0)+IF(AA35="x",3.5,0)+IF(AB35="x",5,0)+IF(Y36="X",1,0)+IF(Z36="X",1.5,0)+IF(AA36="x",3.5,0)+IF(AB36="x",5,0)+IF(Y37="X",1,0)+IF(Z37="X",1.5,0)+IF(AA37="x",3.5,0)+IF(AB37="x",5,0)+IF(Y38="X",1,0)+IF(Z38="X",1.5,0)+IF(AA38="x",3.5,0)+IF(AB38="x",5,0)+IF(Y39="X",1,0)+IF(Z39="X",1.5,0)+IF(AA39="x",3.5,0)+IF(AB39="x",5,0)</f>
        <v>0</v>
      </c>
      <c r="AB41" s="279"/>
      <c r="AC41" s="279">
        <f>+COUNTIF(AC29:AF39,"x")</f>
        <v>0</v>
      </c>
      <c r="AD41" s="279"/>
      <c r="AE41" s="279">
        <f>+IF(AC29="X",1,0)+IF(AD29="X",1.5,0)+IF(AE29="x",3.5,0)+IF(AF29="x",5,0)+IF(AC30="X",1,0)+IF(AD30="X",1.5,0)+IF(AE30="x",3.5,0)+IF(AF30="x",5,0)+IF(AC31="X",1,0)+IF(AD31="X",1.5,0)+IF(AE31="x",3.5,0)+IF(AF31="x",5,0)+IF(AC32="X",1,0)+IF(AD32="X",1.5,0)+IF(AE32="x",3.5,0)+IF(AF32="x",5,0)+IF(AC33="X",1,0)+IF(AD33="X",1.5,0)+IF(AE33="x",3.5,0)+IF(AF33="x",5,0)+IF(AC34="X",1,0)+IF(AD34="X",1.5,0)+IF(AE34="x",3.5,0)+IF(AF34="x",5,0)+IF(AC35="X",1,0)+IF(AD35="X",1.5,0)+IF(AE35="x",3.5,0)+IF(AF35="x",5,0)+IF(AC36="X",1,0)+IF(AD36="X",1.5,0)+IF(AE36="x",3.5,0)+IF(AF36="x",5,0)+IF(AC37="X",1,0)+IF(AD37="X",1.5,0)+IF(AE37="x",3.5,0)+IF(AF37="x",5,0)+IF(AC38="X",1,0)+IF(AD38="X",1.5,0)+IF(AE38="x",3.5,0)+IF(AF38="x",5,0)+IF(AC39="X",1,0)+IF(AD39="X",1.5,0)+IF(AE39="x",3.5,0)+IF(AF39="x",5,0)</f>
        <v>0</v>
      </c>
      <c r="AF41" s="279"/>
      <c r="AG41" s="259"/>
      <c r="AH41" s="198"/>
      <c r="AI41" s="198"/>
      <c r="AJ41" s="198"/>
      <c r="AL41" s="108"/>
      <c r="AM41" s="100"/>
      <c r="AN41" s="100"/>
      <c r="AO41" s="100"/>
      <c r="AP41" s="100"/>
      <c r="AQ41" s="100"/>
      <c r="AR41" s="100"/>
      <c r="AS41" s="100"/>
      <c r="AT41" s="103"/>
      <c r="AU41" s="103"/>
      <c r="AV41" s="103"/>
      <c r="AW41" s="103"/>
      <c r="AX41" s="103"/>
      <c r="AY41" s="103"/>
    </row>
    <row r="42" spans="2:51" ht="39.75" customHeight="1" thickBot="1">
      <c r="B42" s="198"/>
      <c r="C42" s="198"/>
      <c r="D42" s="198"/>
      <c r="E42" s="198"/>
      <c r="F42" s="198"/>
      <c r="G42" s="198"/>
      <c r="H42" s="198"/>
      <c r="I42" s="198"/>
      <c r="J42" s="198"/>
      <c r="K42" s="198"/>
      <c r="L42" s="198"/>
      <c r="M42" s="259"/>
      <c r="N42" s="1098" t="s">
        <v>362</v>
      </c>
      <c r="O42" s="1099"/>
      <c r="P42" s="1099"/>
      <c r="Q42" s="261"/>
      <c r="R42" s="1098" t="s">
        <v>364</v>
      </c>
      <c r="S42" s="1099"/>
      <c r="T42" s="1099"/>
      <c r="U42" s="259"/>
      <c r="V42" s="987" t="s">
        <v>407</v>
      </c>
      <c r="W42" s="988"/>
      <c r="X42" s="988"/>
      <c r="Y42" s="259"/>
      <c r="Z42" s="987" t="s">
        <v>408</v>
      </c>
      <c r="AA42" s="988"/>
      <c r="AB42" s="988"/>
      <c r="AC42" s="259"/>
      <c r="AD42" s="987" t="s">
        <v>409</v>
      </c>
      <c r="AE42" s="988"/>
      <c r="AF42" s="988"/>
      <c r="AG42" s="259"/>
      <c r="AH42" s="1180" t="s">
        <v>437</v>
      </c>
      <c r="AI42" s="1180"/>
      <c r="AJ42" s="1180"/>
      <c r="AL42" s="108"/>
      <c r="AM42" s="100"/>
      <c r="AN42" s="100"/>
      <c r="AO42" s="100"/>
      <c r="AP42" s="100"/>
      <c r="AQ42" s="100"/>
      <c r="AR42" s="100"/>
      <c r="AS42" s="100"/>
      <c r="AT42" s="253" t="s">
        <v>432</v>
      </c>
      <c r="AU42" s="103"/>
      <c r="AV42" s="103"/>
      <c r="AW42" s="103"/>
      <c r="AX42" s="103"/>
      <c r="AY42" s="103"/>
    </row>
    <row r="43" spans="2:51" ht="37" customHeight="1" thickTop="1" thickBot="1">
      <c r="B43" s="198"/>
      <c r="C43" s="198"/>
      <c r="D43" s="1116" t="s">
        <v>363</v>
      </c>
      <c r="E43" s="1116"/>
      <c r="F43" s="1116"/>
      <c r="G43" s="1116"/>
      <c r="H43" s="1116"/>
      <c r="I43" s="1116"/>
      <c r="J43" s="1116"/>
      <c r="K43" s="1116"/>
      <c r="L43" s="1116"/>
      <c r="M43" s="260"/>
      <c r="N43" s="1076" t="str">
        <f>IF(M41=0,"",((O41/M41)*4))</f>
        <v/>
      </c>
      <c r="O43" s="1077"/>
      <c r="P43" s="1078"/>
      <c r="Q43" s="260"/>
      <c r="R43" s="1076" t="str">
        <f>IF(Q41=0,"",((S41/Q41)*4))</f>
        <v/>
      </c>
      <c r="S43" s="1077"/>
      <c r="T43" s="1078"/>
      <c r="U43" s="260"/>
      <c r="V43" s="1076" t="str">
        <f>IF(U41=0,"",((W41/U41)*4))</f>
        <v/>
      </c>
      <c r="W43" s="1077"/>
      <c r="X43" s="1078"/>
      <c r="Y43" s="260"/>
      <c r="Z43" s="1076" t="str">
        <f>IF(Y41=0,"",((AA41/Y41)*4))</f>
        <v/>
      </c>
      <c r="AA43" s="1077"/>
      <c r="AB43" s="1078"/>
      <c r="AC43" s="260"/>
      <c r="AD43" s="1076" t="str">
        <f>IF(AC41=0,"",((AE41/AC41)*4))</f>
        <v/>
      </c>
      <c r="AE43" s="1077"/>
      <c r="AF43" s="1078"/>
      <c r="AG43" s="259"/>
      <c r="AH43" s="819" t="str">
        <f>IFERROR(+AVERAGE(N45,R45,V45,Z45,AD45),"")</f>
        <v/>
      </c>
      <c r="AI43" s="820"/>
      <c r="AJ43" s="821"/>
      <c r="AL43" s="108"/>
      <c r="AM43" s="100"/>
      <c r="AN43" s="100"/>
      <c r="AO43" s="100"/>
      <c r="AP43" s="100"/>
      <c r="AQ43" s="100"/>
      <c r="AR43" s="100"/>
      <c r="AS43" s="100"/>
      <c r="AT43" s="830" t="s">
        <v>548</v>
      </c>
      <c r="AU43" s="103"/>
      <c r="AV43" s="103"/>
      <c r="AW43" s="103"/>
      <c r="AX43" s="103"/>
      <c r="AY43" s="103"/>
    </row>
    <row r="44" spans="2:51" ht="5" customHeight="1" thickBot="1">
      <c r="B44" s="259"/>
      <c r="C44" s="259"/>
      <c r="D44" s="262"/>
      <c r="E44" s="262"/>
      <c r="F44" s="262"/>
      <c r="G44" s="262"/>
      <c r="H44" s="262"/>
      <c r="I44" s="263"/>
      <c r="J44" s="263"/>
      <c r="K44" s="263"/>
      <c r="L44" s="263"/>
      <c r="M44" s="260"/>
      <c r="N44" s="264"/>
      <c r="O44" s="264"/>
      <c r="P44" s="264"/>
      <c r="Q44" s="260"/>
      <c r="R44" s="264"/>
      <c r="S44" s="264"/>
      <c r="T44" s="264"/>
      <c r="U44" s="260"/>
      <c r="V44" s="264"/>
      <c r="W44" s="264"/>
      <c r="X44" s="264"/>
      <c r="Y44" s="260"/>
      <c r="Z44" s="264"/>
      <c r="AA44" s="264"/>
      <c r="AB44" s="264"/>
      <c r="AC44" s="260"/>
      <c r="AD44" s="264"/>
      <c r="AE44" s="264"/>
      <c r="AF44" s="264"/>
      <c r="AG44" s="259"/>
      <c r="AH44" s="822"/>
      <c r="AI44" s="823"/>
      <c r="AJ44" s="824"/>
      <c r="AL44" s="108"/>
      <c r="AM44" s="100"/>
      <c r="AN44" s="100"/>
      <c r="AO44" s="100"/>
      <c r="AP44" s="100"/>
      <c r="AQ44" s="100"/>
      <c r="AR44" s="100"/>
      <c r="AS44" s="100"/>
      <c r="AT44" s="830"/>
      <c r="AU44" s="103"/>
      <c r="AV44" s="103"/>
      <c r="AW44" s="103"/>
      <c r="AX44" s="103"/>
      <c r="AY44" s="103"/>
    </row>
    <row r="45" spans="2:51" ht="30" customHeight="1" thickBot="1">
      <c r="B45" s="1117" t="s">
        <v>257</v>
      </c>
      <c r="C45" s="1117"/>
      <c r="D45" s="1117"/>
      <c r="E45" s="1117"/>
      <c r="F45" s="1117"/>
      <c r="G45" s="1117"/>
      <c r="H45" s="1117"/>
      <c r="I45" s="1117"/>
      <c r="J45" s="1117"/>
      <c r="K45" s="1117"/>
      <c r="L45" s="1117"/>
      <c r="M45" s="260"/>
      <c r="N45" s="984"/>
      <c r="O45" s="985"/>
      <c r="P45" s="986"/>
      <c r="Q45" s="260"/>
      <c r="R45" s="984"/>
      <c r="S45" s="985"/>
      <c r="T45" s="986"/>
      <c r="U45" s="260"/>
      <c r="V45" s="984"/>
      <c r="W45" s="985"/>
      <c r="X45" s="986"/>
      <c r="Y45" s="260"/>
      <c r="Z45" s="984"/>
      <c r="AA45" s="985"/>
      <c r="AB45" s="986"/>
      <c r="AC45" s="260"/>
      <c r="AD45" s="984"/>
      <c r="AE45" s="985"/>
      <c r="AF45" s="986"/>
      <c r="AG45" s="259"/>
      <c r="AH45" s="825"/>
      <c r="AI45" s="826"/>
      <c r="AJ45" s="827"/>
      <c r="AL45" s="108"/>
      <c r="AM45" s="100"/>
      <c r="AN45" s="100"/>
      <c r="AO45" s="100"/>
      <c r="AP45" s="100"/>
      <c r="AQ45" s="100"/>
      <c r="AR45" s="100"/>
      <c r="AS45" s="100"/>
      <c r="AT45" s="830"/>
      <c r="AU45" s="103"/>
      <c r="AV45" s="103"/>
      <c r="AW45" s="103"/>
      <c r="AX45" s="103"/>
      <c r="AY45" s="103"/>
    </row>
    <row r="46" spans="2:51" ht="4" customHeight="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L46" s="108"/>
      <c r="AM46" s="100"/>
      <c r="AN46" s="100"/>
      <c r="AO46" s="100"/>
      <c r="AP46" s="100"/>
      <c r="AQ46" s="100"/>
      <c r="AR46" s="100"/>
      <c r="AS46" s="100"/>
      <c r="AT46" s="103"/>
      <c r="AU46" s="103"/>
      <c r="AV46" s="103"/>
      <c r="AW46" s="103"/>
      <c r="AX46" s="103"/>
      <c r="AY46" s="103"/>
    </row>
    <row r="47" spans="2:51" ht="2.25" customHeight="1" thickBot="1">
      <c r="H47" s="156"/>
      <c r="I47" s="156"/>
      <c r="J47" s="156"/>
      <c r="K47" s="156"/>
      <c r="L47" s="156"/>
      <c r="M47" s="156"/>
      <c r="N47" s="156"/>
      <c r="O47" s="156"/>
      <c r="P47" s="156"/>
      <c r="Q47" s="156"/>
      <c r="R47" s="156"/>
      <c r="S47" s="156"/>
      <c r="T47" s="156"/>
      <c r="U47" s="156"/>
      <c r="V47" s="156"/>
      <c r="W47" s="156"/>
      <c r="X47" s="156"/>
      <c r="Y47" s="156"/>
      <c r="Z47" s="156"/>
      <c r="AA47" s="156"/>
      <c r="AB47" s="156"/>
      <c r="AL47" s="108"/>
      <c r="AM47" s="100"/>
      <c r="AN47" s="100"/>
      <c r="AO47" s="100"/>
      <c r="AP47" s="100"/>
      <c r="AQ47" s="100"/>
      <c r="AR47" s="100"/>
      <c r="AS47" s="100"/>
      <c r="AT47" s="103"/>
      <c r="AU47" s="103"/>
      <c r="AV47" s="103"/>
      <c r="AW47" s="103"/>
      <c r="AX47" s="103"/>
      <c r="AY47" s="103"/>
    </row>
    <row r="48" spans="2:51" ht="18.75" customHeight="1" thickBot="1">
      <c r="B48" s="1102" t="s">
        <v>372</v>
      </c>
      <c r="C48" s="1103"/>
      <c r="D48" s="1103"/>
      <c r="E48" s="1103"/>
      <c r="F48" s="1103"/>
      <c r="G48" s="1103"/>
      <c r="H48" s="1103"/>
      <c r="I48" s="1103"/>
      <c r="J48" s="1103"/>
      <c r="K48" s="1103"/>
      <c r="L48" s="1103"/>
      <c r="M48" s="1062" t="s">
        <v>539</v>
      </c>
      <c r="N48" s="1062"/>
      <c r="O48" s="1062"/>
      <c r="P48" s="1062"/>
      <c r="Q48" s="1062"/>
      <c r="R48" s="1062"/>
      <c r="S48" s="1062"/>
      <c r="T48" s="1062"/>
      <c r="U48" s="1062"/>
      <c r="V48" s="1062"/>
      <c r="W48" s="1062"/>
      <c r="X48" s="1062"/>
      <c r="Y48" s="1062"/>
      <c r="Z48" s="1062"/>
      <c r="AA48" s="1062"/>
      <c r="AB48" s="1062"/>
      <c r="AC48" s="1062"/>
      <c r="AD48" s="1062"/>
      <c r="AE48" s="1062"/>
      <c r="AF48" s="1063"/>
      <c r="AG48" s="977" t="s">
        <v>253</v>
      </c>
      <c r="AH48" s="977"/>
      <c r="AI48" s="977"/>
      <c r="AJ48" s="978"/>
      <c r="AL48" s="108"/>
      <c r="AM48" s="100"/>
      <c r="AN48" s="100"/>
      <c r="AO48" s="100"/>
      <c r="AP48" s="100"/>
      <c r="AQ48" s="100"/>
      <c r="AR48" s="100"/>
      <c r="AS48" s="100"/>
      <c r="AT48" s="103"/>
      <c r="AU48" s="103"/>
      <c r="AV48" s="103"/>
      <c r="AW48" s="103"/>
      <c r="AX48" s="103"/>
      <c r="AY48" s="103"/>
    </row>
    <row r="49" spans="2:51" ht="66" customHeight="1" thickBot="1">
      <c r="B49" s="1104"/>
      <c r="C49" s="1105"/>
      <c r="D49" s="1105"/>
      <c r="E49" s="1105"/>
      <c r="F49" s="1105"/>
      <c r="G49" s="1105"/>
      <c r="H49" s="1105"/>
      <c r="I49" s="1105"/>
      <c r="J49" s="1105"/>
      <c r="K49" s="1105"/>
      <c r="L49" s="1105"/>
      <c r="M49" s="1064" t="s">
        <v>352</v>
      </c>
      <c r="N49" s="1064"/>
      <c r="O49" s="1064"/>
      <c r="P49" s="1064"/>
      <c r="Q49" s="1064" t="s">
        <v>353</v>
      </c>
      <c r="R49" s="1064"/>
      <c r="S49" s="1064"/>
      <c r="T49" s="1064"/>
      <c r="U49" s="1065" t="s">
        <v>532</v>
      </c>
      <c r="V49" s="1066"/>
      <c r="W49" s="1066"/>
      <c r="X49" s="1066"/>
      <c r="Y49" s="1065" t="s">
        <v>533</v>
      </c>
      <c r="Z49" s="1066"/>
      <c r="AA49" s="1066"/>
      <c r="AB49" s="1066"/>
      <c r="AC49" s="1065" t="s">
        <v>534</v>
      </c>
      <c r="AD49" s="1066"/>
      <c r="AE49" s="1066"/>
      <c r="AF49" s="1066"/>
      <c r="AG49" s="1031"/>
      <c r="AH49" s="1031"/>
      <c r="AI49" s="1031"/>
      <c r="AJ49" s="1032"/>
      <c r="AL49" s="108"/>
      <c r="AM49" s="100"/>
      <c r="AN49" s="100"/>
      <c r="AO49" s="100"/>
      <c r="AP49" s="100"/>
      <c r="AQ49" s="100"/>
      <c r="AR49" s="100"/>
      <c r="AS49" s="100"/>
      <c r="AT49" s="249" t="s">
        <v>549</v>
      </c>
      <c r="AU49" s="103"/>
      <c r="AV49" s="103"/>
      <c r="AW49" s="103"/>
      <c r="AX49" s="103"/>
      <c r="AY49" s="103"/>
    </row>
    <row r="50" spans="2:51" ht="19.5" customHeight="1" thickBot="1">
      <c r="B50" s="189"/>
      <c r="C50" s="199"/>
      <c r="D50" s="199"/>
      <c r="E50" s="199"/>
      <c r="F50" s="199"/>
      <c r="G50" s="199"/>
      <c r="H50" s="199"/>
      <c r="I50" s="199"/>
      <c r="J50" s="199"/>
      <c r="K50" s="199"/>
      <c r="L50" s="199"/>
      <c r="M50" s="881" t="s">
        <v>403</v>
      </c>
      <c r="N50" s="882"/>
      <c r="O50" s="882"/>
      <c r="P50" s="882"/>
      <c r="Q50" s="882"/>
      <c r="R50" s="882"/>
      <c r="S50" s="882"/>
      <c r="T50" s="883"/>
      <c r="U50" s="832" t="s">
        <v>374</v>
      </c>
      <c r="V50" s="833"/>
      <c r="W50" s="833"/>
      <c r="X50" s="833"/>
      <c r="Y50" s="833"/>
      <c r="Z50" s="833"/>
      <c r="AA50" s="833"/>
      <c r="AB50" s="833"/>
      <c r="AC50" s="833"/>
      <c r="AD50" s="833"/>
      <c r="AE50" s="833"/>
      <c r="AF50" s="834"/>
      <c r="AG50" s="979"/>
      <c r="AH50" s="979"/>
      <c r="AI50" s="979"/>
      <c r="AJ50" s="980"/>
      <c r="AL50" s="108"/>
      <c r="AM50" s="100"/>
      <c r="AN50" s="100"/>
      <c r="AO50" s="100"/>
      <c r="AP50" s="100"/>
      <c r="AQ50" s="100"/>
      <c r="AR50" s="100"/>
      <c r="AS50" s="100"/>
      <c r="AT50" s="103"/>
      <c r="AU50" s="103"/>
      <c r="AV50" s="103"/>
      <c r="AW50" s="103"/>
      <c r="AX50" s="103"/>
      <c r="AY50" s="103"/>
    </row>
    <row r="51" spans="2:51" ht="18.75" customHeight="1" thickBot="1">
      <c r="B51" s="157"/>
      <c r="C51" s="158"/>
      <c r="D51" s="158"/>
      <c r="E51" s="893" t="s">
        <v>431</v>
      </c>
      <c r="F51" s="893"/>
      <c r="G51" s="893"/>
      <c r="H51" s="893"/>
      <c r="I51" s="893"/>
      <c r="J51" s="893"/>
      <c r="K51" s="893"/>
      <c r="L51" s="894"/>
      <c r="M51" s="975" t="str">
        <f>IF(+M25="","",M25)</f>
        <v/>
      </c>
      <c r="N51" s="975"/>
      <c r="O51" s="975"/>
      <c r="P51" s="975"/>
      <c r="Q51" s="975" t="str">
        <f>IF(+Q25="","",Q25)</f>
        <v/>
      </c>
      <c r="R51" s="975"/>
      <c r="S51" s="975"/>
      <c r="T51" s="975"/>
      <c r="U51" s="974"/>
      <c r="V51" s="974"/>
      <c r="W51" s="974"/>
      <c r="X51" s="974"/>
      <c r="Y51" s="974"/>
      <c r="Z51" s="974"/>
      <c r="AA51" s="974"/>
      <c r="AB51" s="974"/>
      <c r="AC51" s="976"/>
      <c r="AD51" s="976"/>
      <c r="AE51" s="976"/>
      <c r="AF51" s="976"/>
      <c r="AG51" s="1108" t="s">
        <v>58</v>
      </c>
      <c r="AH51" s="1110" t="s">
        <v>254</v>
      </c>
      <c r="AI51" s="1112" t="s">
        <v>255</v>
      </c>
      <c r="AJ51" s="1114" t="s">
        <v>256</v>
      </c>
      <c r="AL51" s="108"/>
      <c r="AM51" s="100"/>
      <c r="AN51" s="100"/>
      <c r="AO51" s="100"/>
      <c r="AP51" s="100"/>
      <c r="AQ51" s="100"/>
      <c r="AR51" s="100"/>
      <c r="AS51" s="100"/>
      <c r="AT51" s="103"/>
      <c r="AU51" s="103"/>
      <c r="AV51" s="103"/>
      <c r="AW51" s="103"/>
      <c r="AX51" s="103"/>
      <c r="AY51" s="103"/>
    </row>
    <row r="52" spans="2:51" ht="54.75" customHeight="1" thickBot="1">
      <c r="B52" s="257" t="str">
        <f>$B$26</f>
        <v>Candidat 4</v>
      </c>
      <c r="C52" s="884" t="str">
        <f>+IF($F$4="","",$F$4)</f>
        <v>Nom du Candidat 4</v>
      </c>
      <c r="D52" s="885"/>
      <c r="E52" s="885"/>
      <c r="F52" s="885"/>
      <c r="G52" s="885"/>
      <c r="H52" s="885"/>
      <c r="I52" s="885"/>
      <c r="J52" s="885"/>
      <c r="K52" s="885"/>
      <c r="L52" s="886"/>
      <c r="M52" s="159" t="s">
        <v>58</v>
      </c>
      <c r="N52" s="160" t="s">
        <v>254</v>
      </c>
      <c r="O52" s="161" t="s">
        <v>255</v>
      </c>
      <c r="P52" s="162" t="s">
        <v>256</v>
      </c>
      <c r="Q52" s="159" t="s">
        <v>58</v>
      </c>
      <c r="R52" s="160" t="s">
        <v>254</v>
      </c>
      <c r="S52" s="161" t="s">
        <v>255</v>
      </c>
      <c r="T52" s="162" t="s">
        <v>256</v>
      </c>
      <c r="U52" s="159" t="s">
        <v>58</v>
      </c>
      <c r="V52" s="160" t="s">
        <v>254</v>
      </c>
      <c r="W52" s="161" t="s">
        <v>255</v>
      </c>
      <c r="X52" s="162" t="s">
        <v>256</v>
      </c>
      <c r="Y52" s="159" t="s">
        <v>58</v>
      </c>
      <c r="Z52" s="160" t="s">
        <v>254</v>
      </c>
      <c r="AA52" s="161" t="s">
        <v>255</v>
      </c>
      <c r="AB52" s="162" t="s">
        <v>256</v>
      </c>
      <c r="AC52" s="159" t="s">
        <v>58</v>
      </c>
      <c r="AD52" s="160" t="s">
        <v>254</v>
      </c>
      <c r="AE52" s="161" t="s">
        <v>255</v>
      </c>
      <c r="AF52" s="162" t="s">
        <v>256</v>
      </c>
      <c r="AG52" s="1109"/>
      <c r="AH52" s="1111"/>
      <c r="AI52" s="1113"/>
      <c r="AJ52" s="1115"/>
      <c r="AL52" s="108"/>
      <c r="AM52" s="100"/>
      <c r="AN52" s="100"/>
      <c r="AO52" s="100"/>
      <c r="AP52" s="100"/>
      <c r="AQ52" s="100"/>
      <c r="AR52" s="100"/>
      <c r="AS52" s="100"/>
      <c r="AT52" s="831" t="s">
        <v>554</v>
      </c>
      <c r="AU52" s="103"/>
      <c r="AV52" s="103"/>
      <c r="AW52" s="103"/>
      <c r="AX52" s="103"/>
      <c r="AY52" s="103"/>
    </row>
    <row r="53" spans="2:51" ht="22" customHeight="1" thickBot="1">
      <c r="B53" s="993" t="s">
        <v>240</v>
      </c>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5"/>
      <c r="AH53" s="995"/>
      <c r="AI53" s="995"/>
      <c r="AJ53" s="996"/>
      <c r="AL53" s="108"/>
      <c r="AM53" s="105"/>
      <c r="AN53" s="100"/>
      <c r="AO53" s="100"/>
      <c r="AP53" s="100"/>
      <c r="AQ53" s="100"/>
      <c r="AR53" s="100"/>
      <c r="AS53" s="100"/>
      <c r="AT53" s="831"/>
      <c r="AU53" s="103"/>
      <c r="AV53" s="103"/>
      <c r="AW53" s="103"/>
      <c r="AX53" s="103"/>
      <c r="AY53" s="103"/>
    </row>
    <row r="54" spans="2:51" ht="15" customHeight="1" thickTop="1" thickBot="1">
      <c r="B54" s="953" t="s">
        <v>183</v>
      </c>
      <c r="C54" s="997" t="s">
        <v>184</v>
      </c>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842" t="str">
        <f>IFERROR(IF(AM58="","",(IF(AM58&lt;3,"1-NON MAITRISÉE",IF(AND(AM58&gt;=3,AM58&lt;=9.99),"2-INSUF MAITRISÉE",IF(AND(AM58&gt;=10,AM58&lt;16),"3-MAITRISÉE",IF(AM58&gt;=16,"4-BIEN MAITRISÉE","F")))))),"Saisir les X")</f>
        <v>Saisir les X</v>
      </c>
      <c r="AH54" s="843"/>
      <c r="AI54" s="843"/>
      <c r="AJ54" s="844"/>
      <c r="AL54" s="100"/>
      <c r="AM54" s="100"/>
      <c r="AN54" s="100"/>
      <c r="AO54" s="100"/>
      <c r="AP54" s="100"/>
      <c r="AQ54" s="100"/>
      <c r="AR54" s="100"/>
      <c r="AS54" s="100"/>
      <c r="AT54" s="831"/>
      <c r="AU54" s="103"/>
      <c r="AV54" s="103"/>
      <c r="AW54" s="103"/>
      <c r="AX54" s="103"/>
      <c r="AY54" s="103"/>
    </row>
    <row r="55" spans="2:51" ht="14" customHeight="1" thickTop="1">
      <c r="B55" s="954"/>
      <c r="C55" s="989" t="s">
        <v>269</v>
      </c>
      <c r="D55" s="990"/>
      <c r="E55" s="990"/>
      <c r="F55" s="990"/>
      <c r="G55" s="990"/>
      <c r="H55" s="990"/>
      <c r="I55" s="990"/>
      <c r="J55" s="990"/>
      <c r="K55" s="990"/>
      <c r="L55" s="991"/>
      <c r="M55" s="297"/>
      <c r="N55" s="298"/>
      <c r="O55" s="298"/>
      <c r="P55" s="299"/>
      <c r="Q55" s="297"/>
      <c r="R55" s="298"/>
      <c r="S55" s="298"/>
      <c r="T55" s="299"/>
      <c r="U55" s="300"/>
      <c r="V55" s="301"/>
      <c r="W55" s="301"/>
      <c r="X55" s="302"/>
      <c r="Y55" s="300"/>
      <c r="Z55" s="301"/>
      <c r="AA55" s="301"/>
      <c r="AB55" s="302"/>
      <c r="AC55" s="303"/>
      <c r="AD55" s="304"/>
      <c r="AE55" s="304"/>
      <c r="AF55" s="305"/>
      <c r="AG55" s="969" t="e">
        <f t="shared" ref="AG55" si="3">IF(AL55&lt;3,"1-NON MAITRISÉE",IF(AND(AL55&gt;=3,AL55&lt;=9.99),"2-INSUF MAITRISÉE",IF(AND(AL55&gt;=10,AL55&lt;16),"3-MAITRISÉE",IF(AL55&gt;=16,"4-BIEN MAITRISÉE","F"))))</f>
        <v>#DIV/0!</v>
      </c>
      <c r="AH55" s="970"/>
      <c r="AI55" s="970"/>
      <c r="AJ55" s="971"/>
      <c r="AK55" s="105">
        <f>+COUNTIF(M55:AF55,"x")</f>
        <v>0</v>
      </c>
      <c r="AL55" s="105" t="e">
        <f>IF(AK55="","à évaluer",(IF(M55="X",0,0)+IF(N55="X",5,0)+IF(O55="x",15,0)+IF(P55="x",20,0)+IF(Q55="X",0,0)+IF(U55="X",0,0)+IF(V55="X",5,0)+IF(W55="X",15,0)+IF(X55="X",20,0)+IF(R55="X",5,0)+IF(S55="x",15,0)+IF(T55="x",20,0)+IF(Y55="X",0,0)+IF(Z55="X",5,0)+IF(AA55="x",15,0)+IF(AB55="x",20,0)+IF(AC55="X",0,0)+IF(AD55="X",5,0)+IF(AE55="x",15,0)+IF(AF55="x",20,0))/AK55)</f>
        <v>#DIV/0!</v>
      </c>
      <c r="AM55" s="203"/>
      <c r="AN55" s="105"/>
      <c r="AO55" s="100"/>
      <c r="AP55" s="100"/>
      <c r="AQ55" s="100"/>
      <c r="AR55" s="100"/>
      <c r="AS55" s="100"/>
      <c r="AT55" s="831"/>
      <c r="AU55" s="103"/>
      <c r="AV55" s="103"/>
      <c r="AW55" s="103"/>
      <c r="AX55" s="103"/>
      <c r="AY55" s="103"/>
    </row>
    <row r="56" spans="2:51" ht="14" customHeight="1">
      <c r="B56" s="954"/>
      <c r="C56" s="989" t="s">
        <v>270</v>
      </c>
      <c r="D56" s="990"/>
      <c r="E56" s="990"/>
      <c r="F56" s="990"/>
      <c r="G56" s="990"/>
      <c r="H56" s="990"/>
      <c r="I56" s="990"/>
      <c r="J56" s="990"/>
      <c r="K56" s="990"/>
      <c r="L56" s="991"/>
      <c r="M56" s="297"/>
      <c r="N56" s="298"/>
      <c r="O56" s="298"/>
      <c r="P56" s="299"/>
      <c r="Q56" s="297"/>
      <c r="R56" s="298"/>
      <c r="S56" s="298"/>
      <c r="T56" s="299"/>
      <c r="U56" s="300"/>
      <c r="V56" s="301"/>
      <c r="W56" s="301"/>
      <c r="X56" s="302"/>
      <c r="Y56" s="300"/>
      <c r="Z56" s="301"/>
      <c r="AA56" s="301"/>
      <c r="AB56" s="302"/>
      <c r="AC56" s="306"/>
      <c r="AD56" s="301"/>
      <c r="AE56" s="301"/>
      <c r="AF56" s="302"/>
      <c r="AG56" s="969" t="e">
        <f t="shared" ref="AG56:AG58" si="4">IF(AL56&lt;3,"1-NON MAITRISÉE",IF(AND(AL56&gt;=3,AL56&lt;=9.99),"2-INSUF MAITRISÉE",IF(AND(AL56&gt;=10,AL56&lt;16),"3-MAITRISÉE",IF(AL56&gt;=16,"4-BIEN MAITRISÉE","F"))))</f>
        <v>#DIV/0!</v>
      </c>
      <c r="AH56" s="970"/>
      <c r="AI56" s="970"/>
      <c r="AJ56" s="971"/>
      <c r="AK56" s="105">
        <f t="shared" ref="AK56:AK108" si="5">+COUNTIF(M56:AF56,"x")</f>
        <v>0</v>
      </c>
      <c r="AL56" s="105" t="e">
        <f>IF(AK56="","à évaluer",(IF(M56="X",0,0)+IF(N56="X",5,0)+IF(O56="x",15,0)+IF(P56="x",20,0)+IF(Q56="X",0,0)+IF(U56="X",0,0)+IF(V56="X",5,0)+IF(W56="X",15,0)+IF(X56="X",20,0)+IF(R56="X",5,0)+IF(S56="x",15,0)+IF(T56="x",20,0)+IF(Y56="X",0,0)+IF(Z56="X",5,0)+IF(AA56="x",15,0)+IF(AB56="x",20,0)+IF(AC56="X",0,0)+IF(AD56="X",5,0)+IF(AE56="x",15,0)+IF(AF56="x",20,0))/AK56)</f>
        <v>#DIV/0!</v>
      </c>
      <c r="AM56" s="203"/>
      <c r="AN56" s="105"/>
      <c r="AO56" s="100"/>
      <c r="AP56" s="100"/>
      <c r="AQ56" s="100"/>
      <c r="AR56" s="100"/>
      <c r="AS56" s="100"/>
      <c r="AT56" s="831"/>
      <c r="AU56" s="103"/>
      <c r="AV56" s="103"/>
      <c r="AW56" s="103"/>
      <c r="AX56" s="103"/>
      <c r="AY56" s="103"/>
    </row>
    <row r="57" spans="2:51" ht="14" customHeight="1">
      <c r="B57" s="954"/>
      <c r="C57" s="989" t="s">
        <v>271</v>
      </c>
      <c r="D57" s="990"/>
      <c r="E57" s="990"/>
      <c r="F57" s="990"/>
      <c r="G57" s="990"/>
      <c r="H57" s="990"/>
      <c r="I57" s="990"/>
      <c r="J57" s="990"/>
      <c r="K57" s="990"/>
      <c r="L57" s="991"/>
      <c r="M57" s="297"/>
      <c r="N57" s="298"/>
      <c r="O57" s="298"/>
      <c r="P57" s="299"/>
      <c r="Q57" s="297"/>
      <c r="R57" s="298"/>
      <c r="S57" s="298"/>
      <c r="T57" s="299"/>
      <c r="U57" s="300"/>
      <c r="V57" s="301"/>
      <c r="W57" s="301"/>
      <c r="X57" s="302"/>
      <c r="Y57" s="300"/>
      <c r="Z57" s="301"/>
      <c r="AA57" s="301"/>
      <c r="AB57" s="302"/>
      <c r="AC57" s="306"/>
      <c r="AD57" s="306"/>
      <c r="AE57" s="306"/>
      <c r="AF57" s="302"/>
      <c r="AG57" s="969" t="e">
        <f t="shared" si="4"/>
        <v>#DIV/0!</v>
      </c>
      <c r="AH57" s="970"/>
      <c r="AI57" s="970"/>
      <c r="AJ57" s="971"/>
      <c r="AK57" s="105">
        <f>+COUNTIF(M57:AF57,"x")</f>
        <v>0</v>
      </c>
      <c r="AL57" s="105" t="e">
        <f t="shared" ref="AL57" si="6">IF(AK57="","à évaluer",(IF(M57="X",0,0)+IF(N57="X",5,0)+IF(O57="x",15,0)+IF(P57="x",20,0)+IF(Q57="X",0,0)+IF(U57="X",0,0)+IF(V57="X",5,0)+IF(W57="X",15,0)+IF(X57="X",20,0)+IF(R57="X",5,0)+IF(S57="x",15,0)+IF(T57="x",20,0)+IF(Y57="X",0,0)+IF(Z57="X",5,0)+IF(AA57="x",15,0)+IF(AB57="x",20,0)+IF(AC57="X",0,0)+IF(AD57="X",5,0)+IF(AE57="x",15,0)+IF(AF57="x",20,0))/AK57)</f>
        <v>#DIV/0!</v>
      </c>
      <c r="AM57" s="203"/>
      <c r="AN57" s="105"/>
      <c r="AO57" s="100"/>
      <c r="AP57" s="100"/>
      <c r="AQ57" s="100"/>
      <c r="AR57" s="100"/>
      <c r="AS57" s="100"/>
      <c r="AT57" s="831"/>
      <c r="AU57" s="103"/>
      <c r="AV57" s="103"/>
      <c r="AW57" s="103"/>
      <c r="AX57" s="103"/>
      <c r="AY57" s="103"/>
    </row>
    <row r="58" spans="2:51" ht="14" customHeight="1" thickBot="1">
      <c r="B58" s="954"/>
      <c r="C58" s="890" t="s">
        <v>422</v>
      </c>
      <c r="D58" s="891"/>
      <c r="E58" s="891"/>
      <c r="F58" s="891"/>
      <c r="G58" s="891"/>
      <c r="H58" s="891"/>
      <c r="I58" s="891"/>
      <c r="J58" s="891"/>
      <c r="K58" s="891"/>
      <c r="L58" s="892"/>
      <c r="M58" s="297"/>
      <c r="N58" s="298"/>
      <c r="O58" s="298"/>
      <c r="P58" s="299"/>
      <c r="Q58" s="297"/>
      <c r="R58" s="298"/>
      <c r="S58" s="298"/>
      <c r="T58" s="299"/>
      <c r="U58" s="300"/>
      <c r="V58" s="301"/>
      <c r="W58" s="301"/>
      <c r="X58" s="302"/>
      <c r="Y58" s="300"/>
      <c r="Z58" s="301"/>
      <c r="AA58" s="301"/>
      <c r="AB58" s="302"/>
      <c r="AC58" s="300"/>
      <c r="AD58" s="301"/>
      <c r="AE58" s="301"/>
      <c r="AF58" s="302"/>
      <c r="AG58" s="969" t="e">
        <f t="shared" si="4"/>
        <v>#DIV/0!</v>
      </c>
      <c r="AH58" s="970"/>
      <c r="AI58" s="970"/>
      <c r="AJ58" s="971"/>
      <c r="AK58" s="105">
        <f t="shared" si="5"/>
        <v>0</v>
      </c>
      <c r="AL58" s="105" t="e">
        <f>IF(AK58="","à évaluer",(IF(M58="X",0,0)+IF(N58="X",5,0)+IF(O58="x",15,0)+IF(P58="x",20,0)+IF(Q58="X",0,0)+IF(U58="X",0,0)+IF(V58="X",5,0)+IF(W58="X",15,0)+IF(X58="X",20,0)+IF(R58="X",5,0)+IF(S58="x",15,0)+IF(T58="x",20,0)+IF(Y58="X",0,0)+IF(Z58="X",5,0)+IF(AA58="x",15,0)+IF(AB58="x",20,0)+IF(AC58="X",0,0)+IF(AD58="X",5,0)+IF(AE58="x",15,0)+IF(AF58="x",20,0))/AK58)</f>
        <v>#DIV/0!</v>
      </c>
      <c r="AM58" s="203" t="e">
        <f>(IF(M55="X",0,0)+IF(N55="X",5,0)+IF(O55="x",15,0)+IF(P55="x",20,0)+IF(Q55="X",0,0)+IF(R55="X",5,0)+IF(S55="X",15,0)+IF(T55="X",20,0)+IF(U55="X",0,0)+IF(V55="X",5,0)+IF(W55="x",15,0)+IF(X55="x",20,0)+IF(Y55="X",0,0)+IF(Z55="X",5,0)+IF(AA55="x",15,0)+IF(AB55="x",20,0)+IF(AC55="X",0,0)+IF(AD55="X",5,0)+IF(AE55="x",15,0)+IF(AF55="x",20,0)
+IF(M56="X",0,0)+IF(N56="X",5,0)+IF(O56="x",15,0)+IF(P56="x",20,0)+IF(Q56="X",0,0)+IF(R56="X",5,0)+IF(S56="X",15,0)+IF(T56="X",20,0)+IF(U56="X",0,0)+IF(V56="X",5,0)+IF(W56="x",15,0)+IF(X56="x",20,0)+IF(Y56="X",0,0)+IF(Z56="X",5,0)+IF(AA56="x",15,0)+IF(AB56="x",20,0)+IF(AC56="X",0,0)+IF(AD56="X",5,0)+IF(AE56="x",15,0)+IF(AF56="x",20,0)
+IF(M57="X",0,0)+IF(N57="X",5,0)+IF(O57="x",15,0)+IF(P57="x",20,0)+IF(Q57="X",0,0)+IF(R57="X",5,0)+IF(S57="X",15,0)+IF(T57="X",20,0)+IF(U57="X",0,0)+IF(V57="X",5,0)+IF(W57="x",15,0)+IF(X57="x",20,0)+IF(Y57="X",0,0)+IF(Z57="X",5,0)+IF(AA57="x",15,0)+IF(AB57="x",20,0)+IF(AC57="X",0,0)+IF(AD57="X",5,0)+IF(AE57="x",15,0)+IF(AF57="x",20,0)
+IF(M58="X",0,0)+IF(N58="X",5,0)+IF(O58="x",15,0)+IF(P58="x",20,0)+IF(Q58="X",0,0)+IF(R58="X",5,0)+IF(S58="X",15,0)+IF(T58="X",20,0)+IF(U58="X",0,0)+IF(V58="X",5,0)+IF(W58="x",15,0)+IF(X58="x",20,0)+IF(Y58="X",0,0)+IF(Z58="X",5,0)+IF(AA58="x",15,0)+IF(AB58="x",20,0)+IF(AC58="X",0,0)+IF(AD58="X",5,0)+IF(AE58="x",15,0)+IF(AF58="x",20,0))
/(+COUNTIF(M55:AF58,"x"))</f>
        <v>#DIV/0!</v>
      </c>
      <c r="AN58" s="105"/>
      <c r="AO58" s="100"/>
      <c r="AP58" s="100"/>
      <c r="AQ58" s="100"/>
      <c r="AR58" s="100"/>
      <c r="AS58" s="100"/>
      <c r="AT58" s="831"/>
      <c r="AU58" s="103"/>
      <c r="AV58" s="103"/>
      <c r="AW58" s="103"/>
      <c r="AX58" s="103"/>
      <c r="AY58" s="103"/>
    </row>
    <row r="59" spans="2:51" ht="15" customHeight="1" thickTop="1" thickBot="1">
      <c r="B59" s="954"/>
      <c r="C59" s="972" t="s">
        <v>242</v>
      </c>
      <c r="D59" s="973"/>
      <c r="E59" s="973"/>
      <c r="F59" s="973"/>
      <c r="G59" s="973"/>
      <c r="H59" s="973"/>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842" t="str">
        <f>IFERROR(IF(AM62="","",(IF(AM62&lt;3,"1-NON MAITRISÉE",IF(AND(AM62&gt;=3,AM62&lt;=9.99),"2-INSUF MAITRISÉE",IF(AND(AM62&gt;=10,AM62&lt;16),"3-MAITRISÉE",IF(AM62&gt;=16,"4-BIEN MAITRISÉE","F")))))),"Saisir les X")</f>
        <v>Saisir les X</v>
      </c>
      <c r="AH59" s="843"/>
      <c r="AI59" s="843"/>
      <c r="AJ59" s="844"/>
      <c r="AL59" s="105"/>
      <c r="AM59" s="203"/>
      <c r="AN59" s="105"/>
      <c r="AO59" s="100"/>
      <c r="AP59" s="100"/>
      <c r="AQ59" s="100"/>
      <c r="AR59" s="100"/>
      <c r="AS59" s="100"/>
      <c r="AT59" s="831"/>
      <c r="AU59" s="103"/>
      <c r="AV59" s="103"/>
      <c r="AW59" s="103"/>
      <c r="AX59" s="103"/>
      <c r="AY59" s="103"/>
    </row>
    <row r="60" spans="2:51" ht="14" customHeight="1" thickTop="1">
      <c r="B60" s="954"/>
      <c r="C60" s="989" t="s">
        <v>272</v>
      </c>
      <c r="D60" s="990"/>
      <c r="E60" s="990"/>
      <c r="F60" s="990"/>
      <c r="G60" s="990"/>
      <c r="H60" s="990"/>
      <c r="I60" s="990"/>
      <c r="J60" s="990"/>
      <c r="K60" s="990"/>
      <c r="L60" s="991"/>
      <c r="M60" s="297"/>
      <c r="N60" s="298"/>
      <c r="O60" s="298"/>
      <c r="P60" s="299"/>
      <c r="Q60" s="297"/>
      <c r="R60" s="298"/>
      <c r="S60" s="298"/>
      <c r="T60" s="299"/>
      <c r="U60" s="300"/>
      <c r="V60" s="301"/>
      <c r="W60" s="301"/>
      <c r="X60" s="302"/>
      <c r="Y60" s="300"/>
      <c r="Z60" s="301"/>
      <c r="AA60" s="301"/>
      <c r="AB60" s="302"/>
      <c r="AC60" s="300"/>
      <c r="AD60" s="301"/>
      <c r="AE60" s="301"/>
      <c r="AF60" s="302"/>
      <c r="AG60" s="835" t="e">
        <f t="shared" ref="AG60:AG62" si="7">IF(AL60&lt;3,"1-NON MAITRISÉE",IF(AND(AL60&gt;=3,AL60&lt;=9.99),"2-INSUF MAITRISÉE",IF(AND(AL60&gt;=10,AL60&lt;16),"3-MAITRISÉE",IF(AL60&gt;=16,"4-BIEN MAITRISÉE","F"))))</f>
        <v>#DIV/0!</v>
      </c>
      <c r="AH60" s="836"/>
      <c r="AI60" s="836"/>
      <c r="AJ60" s="837"/>
      <c r="AK60" s="105">
        <f>+COUNTIF(M60:AF60,"x")</f>
        <v>0</v>
      </c>
      <c r="AL60" s="105" t="e">
        <f>IF(AK60="","à évaluer",(IF(M60="X",0,0)+IF(N60="X",5,0)+IF(O60="x",15,0)+IF(P60="x",20,0)+IF(Q60="X",0,0)+IF(U60="X",0,0)+IF(V60="X",5,0)+IF(W60="X",15,0)+IF(X60="X",20,0)+IF(R60="X",5,0)+IF(S60="x",15,0)+IF(T60="x",20,0)+IF(Y60="X",0,0)+IF(Z60="X",5,0)+IF(AA60="x",15,0)+IF(AB60="x",20,0)+IF(AC60="X",0,0)+IF(AD60="X",5,0)+IF(AE60="x",15,0)+IF(AF60="x",20,0))/AK60)</f>
        <v>#DIV/0!</v>
      </c>
      <c r="AM60" s="203"/>
      <c r="AN60" s="105"/>
      <c r="AO60" s="100"/>
      <c r="AP60" s="100"/>
      <c r="AQ60" s="100"/>
      <c r="AR60" s="100"/>
      <c r="AS60" s="100"/>
      <c r="AT60" s="831"/>
      <c r="AU60" s="103"/>
      <c r="AV60" s="103"/>
      <c r="AW60" s="103"/>
      <c r="AX60" s="103"/>
      <c r="AY60" s="103"/>
    </row>
    <row r="61" spans="2:51" ht="14" customHeight="1">
      <c r="B61" s="954"/>
      <c r="C61" s="989" t="s">
        <v>273</v>
      </c>
      <c r="D61" s="990"/>
      <c r="E61" s="990"/>
      <c r="F61" s="990"/>
      <c r="G61" s="990"/>
      <c r="H61" s="990"/>
      <c r="I61" s="990"/>
      <c r="J61" s="990"/>
      <c r="K61" s="990"/>
      <c r="L61" s="991"/>
      <c r="M61" s="297"/>
      <c r="N61" s="298"/>
      <c r="O61" s="298"/>
      <c r="P61" s="299"/>
      <c r="Q61" s="297"/>
      <c r="R61" s="298"/>
      <c r="S61" s="298"/>
      <c r="T61" s="299"/>
      <c r="U61" s="300"/>
      <c r="V61" s="301"/>
      <c r="W61" s="301"/>
      <c r="X61" s="302"/>
      <c r="Y61" s="300"/>
      <c r="Z61" s="301"/>
      <c r="AA61" s="301"/>
      <c r="AB61" s="302"/>
      <c r="AC61" s="300"/>
      <c r="AD61" s="301"/>
      <c r="AE61" s="301"/>
      <c r="AF61" s="302"/>
      <c r="AG61" s="969" t="e">
        <f t="shared" si="7"/>
        <v>#DIV/0!</v>
      </c>
      <c r="AH61" s="970"/>
      <c r="AI61" s="970"/>
      <c r="AJ61" s="971"/>
      <c r="AK61" s="105">
        <f t="shared" ref="AK61:AK62" si="8">+COUNTIF(M61:AF61,"x")</f>
        <v>0</v>
      </c>
      <c r="AL61" s="105" t="e">
        <f t="shared" ref="AL61:AL62" si="9">IF(AK61="","à évaluer",(IF(M61="X",0,0)+IF(N61="X",5,0)+IF(O61="x",15,0)+IF(P61="x",20,0)+IF(Q61="X",0,0)+IF(U61="X",0,0)+IF(V61="X",5,0)+IF(W61="X",15,0)+IF(X61="X",20,0)+IF(R61="X",5,0)+IF(S61="x",15,0)+IF(T61="x",20,0)+IF(Y61="X",0,0)+IF(Z61="X",5,0)+IF(AA61="x",15,0)+IF(AB61="x",20,0)+IF(AC61="X",0,0)+IF(AD61="X",5,0)+IF(AE61="x",15,0)+IF(AF61="x",20,0))/AK61)</f>
        <v>#DIV/0!</v>
      </c>
      <c r="AM61" s="203"/>
      <c r="AN61" s="105"/>
      <c r="AO61" s="100"/>
      <c r="AP61" s="100"/>
      <c r="AQ61" s="100"/>
      <c r="AR61" s="100"/>
      <c r="AS61" s="100"/>
      <c r="AT61" s="831"/>
      <c r="AU61" s="103"/>
      <c r="AV61" s="103"/>
      <c r="AW61" s="103"/>
      <c r="AX61" s="103"/>
      <c r="AY61" s="103"/>
    </row>
    <row r="62" spans="2:51" ht="14" customHeight="1" thickBot="1">
      <c r="B62" s="344"/>
      <c r="C62" s="890" t="s">
        <v>461</v>
      </c>
      <c r="D62" s="891"/>
      <c r="E62" s="891"/>
      <c r="F62" s="891"/>
      <c r="G62" s="891"/>
      <c r="H62" s="891"/>
      <c r="I62" s="891"/>
      <c r="J62" s="891"/>
      <c r="K62" s="891"/>
      <c r="L62" s="892"/>
      <c r="M62" s="297"/>
      <c r="N62" s="298"/>
      <c r="O62" s="298"/>
      <c r="P62" s="299"/>
      <c r="Q62" s="297"/>
      <c r="R62" s="298"/>
      <c r="S62" s="298"/>
      <c r="T62" s="299"/>
      <c r="U62" s="300"/>
      <c r="V62" s="301"/>
      <c r="W62" s="301"/>
      <c r="X62" s="302"/>
      <c r="Y62" s="300"/>
      <c r="Z62" s="301"/>
      <c r="AA62" s="301"/>
      <c r="AB62" s="302"/>
      <c r="AC62" s="300"/>
      <c r="AD62" s="301"/>
      <c r="AE62" s="301"/>
      <c r="AF62" s="302"/>
      <c r="AG62" s="969" t="e">
        <f t="shared" si="7"/>
        <v>#DIV/0!</v>
      </c>
      <c r="AH62" s="970"/>
      <c r="AI62" s="970"/>
      <c r="AJ62" s="971"/>
      <c r="AK62" s="105">
        <f t="shared" si="8"/>
        <v>0</v>
      </c>
      <c r="AL62" s="105" t="e">
        <f t="shared" si="9"/>
        <v>#DIV/0!</v>
      </c>
      <c r="AM62" s="203" t="e">
        <f>(IF(M60="X",0,0)+IF(N60="X",5,0)+IF(O60="x",15,0)+IF(P60="x",20,0)+IF(Q60="X",0,0)+IF(R60="X",5,0)+IF(S60="X",15,0)+IF(T60="X",20,0)+IF(U60="X",0,0)+IF(V60="X",5,0)+IF(W60="x",15,0)+IF(X60="x",20,0)+IF(Y60="X",0,0)+IF(Z60="X",5,0)+IF(AA60="x",15,0)+IF(AB60="x",20,0)+IF(AC60="X",0,0)+IF(AD60="X",5,0)+IF(AE60="x",15,0)+IF(AF60="x",20,0)
+IF(M61="X",0,0)+IF(N61="X",5,0)+IF(O61="x",15,0)+IF(P61="x",20,0)+IF(Q61="X",0,0)+IF(R61="X",5,0)+IF(S61="X",15,0)+IF(T61="X",20,0)+IF(U61="X",0,0)+IF(V61="X",5,0)+IF(W61="x",15,0)+IF(X61="x",20,0)+IF(Y61="X",0,0)+IF(Z61="X",5,0)+IF(AA61="x",15,0)+IF(AB61="x",20,0)+IF(AC61="X",0,0)+IF(AD61="X",5,0)+IF(AE61="x",15,0)+IF(AF61="x",20,0)
+IF(M62="X",0,0)+IF(N62="X",5,0)+IF(O62="x",15,0)+IF(P62="x",20,0)+IF(Q62="X",0,0)+IF(R62="X",5,0)+IF(S62="X",15,0)+IF(T62="X",20,0)+IF(U62="X",0,0)+IF(V62="X",5,0)+IF(W62="x",15,0)+IF(X62="x",20,0)+IF(Y62="X",0,0)+IF(Z62="X",5,0)+IF(AA62="x",15,0)+IF(AB62="x",20,0)+IF(AC62="X",0,0)+IF(AD62="X",5,0)+IF(AE62="x",15,0)+IF(AF62="x",20,0))
/(+COUNTIF(M60:AF62,"x"))</f>
        <v>#DIV/0!</v>
      </c>
      <c r="AN62" s="105"/>
      <c r="AO62" s="100"/>
      <c r="AP62" s="100"/>
      <c r="AQ62" s="100"/>
      <c r="AR62" s="100"/>
      <c r="AS62" s="100"/>
      <c r="AT62" s="831"/>
      <c r="AU62" s="103"/>
      <c r="AV62" s="103"/>
      <c r="AW62" s="103"/>
      <c r="AX62" s="103"/>
      <c r="AY62" s="103"/>
    </row>
    <row r="63" spans="2:51" ht="23" customHeight="1" thickBot="1">
      <c r="B63" s="845" t="s">
        <v>239</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7"/>
      <c r="AH63" s="847"/>
      <c r="AI63" s="847"/>
      <c r="AJ63" s="848"/>
      <c r="AL63" s="108"/>
      <c r="AM63" s="204"/>
      <c r="AN63" s="100"/>
      <c r="AO63" s="100"/>
      <c r="AP63" s="100"/>
      <c r="AQ63" s="100"/>
      <c r="AR63" s="100"/>
      <c r="AS63" s="100"/>
      <c r="AT63" s="831"/>
      <c r="AU63" s="103"/>
      <c r="AV63" s="103"/>
      <c r="AW63" s="103"/>
      <c r="AX63" s="103"/>
      <c r="AY63" s="103"/>
    </row>
    <row r="64" spans="2:51" ht="15" customHeight="1" thickTop="1" thickBot="1">
      <c r="B64" s="953" t="s">
        <v>187</v>
      </c>
      <c r="C64" s="897" t="s">
        <v>188</v>
      </c>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42" t="str">
        <f>IFERROR(IF(AM67="","",(IF(AM67&lt;3,"1-NON MAITRISÉE",IF(AND(AM67&gt;=3,AM67&lt;=9.99),"2-INSUF MAITRISÉE",IF(AND(AM67&gt;=10,AM67&lt;16),"3-MAITRISÉE",IF(AM67&gt;=16,"4-BIEN MAITRISÉE","F")))))),"Saisir les X")</f>
        <v>Saisir les X</v>
      </c>
      <c r="AH64" s="843"/>
      <c r="AI64" s="843"/>
      <c r="AJ64" s="844"/>
      <c r="AL64" s="105"/>
      <c r="AM64" s="204"/>
      <c r="AN64" s="105"/>
      <c r="AO64" s="105"/>
      <c r="AP64" s="105"/>
      <c r="AQ64" s="100"/>
      <c r="AR64" s="100"/>
      <c r="AS64" s="100"/>
      <c r="AT64" s="831"/>
      <c r="AU64" s="103"/>
      <c r="AV64" s="103"/>
      <c r="AW64" s="103"/>
      <c r="AX64" s="103"/>
      <c r="AY64" s="103"/>
    </row>
    <row r="65" spans="2:51" ht="14" customHeight="1" thickTop="1">
      <c r="B65" s="954"/>
      <c r="C65" s="887" t="s">
        <v>452</v>
      </c>
      <c r="D65" s="888"/>
      <c r="E65" s="888"/>
      <c r="F65" s="888"/>
      <c r="G65" s="888"/>
      <c r="H65" s="888"/>
      <c r="I65" s="888"/>
      <c r="J65" s="888"/>
      <c r="K65" s="888"/>
      <c r="L65" s="889"/>
      <c r="M65" s="307"/>
      <c r="N65" s="308"/>
      <c r="O65" s="308"/>
      <c r="P65" s="309"/>
      <c r="Q65" s="307"/>
      <c r="R65" s="308"/>
      <c r="S65" s="308"/>
      <c r="T65" s="309"/>
      <c r="U65" s="310"/>
      <c r="V65" s="311"/>
      <c r="W65" s="311"/>
      <c r="X65" s="312"/>
      <c r="Y65" s="310"/>
      <c r="Z65" s="311"/>
      <c r="AA65" s="311"/>
      <c r="AB65" s="312"/>
      <c r="AC65" s="313"/>
      <c r="AD65" s="314"/>
      <c r="AE65" s="314"/>
      <c r="AF65" s="315"/>
      <c r="AG65" s="835" t="e">
        <f t="shared" ref="AG65:AG67" si="10">IF(AL65&lt;3,"1-NON MAITRISÉE",IF(AND(AL65&gt;=3,AL65&lt;=9.99),"2-INSUF MAITRISÉE",IF(AND(AL65&gt;=10,AL65&lt;16),"3-MAITRISÉE",IF(AL65&gt;=16,"4-BIEN MAITRISÉE","F"))))</f>
        <v>#DIV/0!</v>
      </c>
      <c r="AH65" s="836"/>
      <c r="AI65" s="836"/>
      <c r="AJ65" s="837"/>
      <c r="AK65" s="105">
        <f t="shared" si="5"/>
        <v>0</v>
      </c>
      <c r="AL65" s="105" t="e">
        <f>IF(AK65="","à évaluer",(IF(M65="X",0,0)+IF(N65="X",5,0)+IF(O65="x",15,0)+IF(P65="x",20,0)+IF(Q65="X",0,0)+IF(U65="X",0,0)+IF(V65="X",5,0)+IF(W65="X",15,0)+IF(X65="X",20,0)+IF(R65="X",5,0)+IF(S65="x",15,0)+IF(T65="x",20,0)+IF(Y65="X",0,0)+IF(Z65="X",5,0)+IF(AA65="x",15,0)+IF(AB65="x",20,0)+IF(AC65="X",0,0)+IF(AD65="X",5,0)+IF(AE65="x",15,0)+IF(AF65="x",20,0))/AK65)</f>
        <v>#DIV/0!</v>
      </c>
      <c r="AM65" s="203"/>
      <c r="AN65" s="105"/>
      <c r="AO65" s="105"/>
      <c r="AP65" s="105"/>
      <c r="AQ65" s="100"/>
      <c r="AR65" s="100"/>
      <c r="AS65" s="100"/>
      <c r="AT65" s="831"/>
      <c r="AU65" s="103"/>
      <c r="AV65" s="103"/>
      <c r="AW65" s="103"/>
      <c r="AX65" s="103"/>
      <c r="AY65" s="103"/>
    </row>
    <row r="66" spans="2:51" ht="14" customHeight="1">
      <c r="B66" s="954"/>
      <c r="C66" s="887" t="s">
        <v>274</v>
      </c>
      <c r="D66" s="888"/>
      <c r="E66" s="888"/>
      <c r="F66" s="888"/>
      <c r="G66" s="888"/>
      <c r="H66" s="888"/>
      <c r="I66" s="888"/>
      <c r="J66" s="888"/>
      <c r="K66" s="888"/>
      <c r="L66" s="889"/>
      <c r="M66" s="307"/>
      <c r="N66" s="308"/>
      <c r="O66" s="308"/>
      <c r="P66" s="309"/>
      <c r="Q66" s="307"/>
      <c r="R66" s="308"/>
      <c r="S66" s="308"/>
      <c r="T66" s="309"/>
      <c r="U66" s="310"/>
      <c r="V66" s="311"/>
      <c r="W66" s="311"/>
      <c r="X66" s="312"/>
      <c r="Y66" s="310"/>
      <c r="Z66" s="311"/>
      <c r="AA66" s="311"/>
      <c r="AB66" s="312"/>
      <c r="AC66" s="313"/>
      <c r="AD66" s="314"/>
      <c r="AE66" s="314"/>
      <c r="AF66" s="315"/>
      <c r="AG66" s="835" t="e">
        <f t="shared" si="10"/>
        <v>#DIV/0!</v>
      </c>
      <c r="AH66" s="836"/>
      <c r="AI66" s="836"/>
      <c r="AJ66" s="837"/>
      <c r="AK66" s="105">
        <f t="shared" si="5"/>
        <v>0</v>
      </c>
      <c r="AL66" s="105" t="e">
        <f>IF(AK66="","à évaluer",(IF(M66="X",0,0)+IF(N66="X",5,0)+IF(O66="x",15,0)+IF(P66="x",20,0)+IF(Q66="X",0,0)+IF(U66="X",0,0)+IF(V66="X",5,0)+IF(W66="X",15,0)+IF(X66="X",20,0)+IF(R66="X",5,0)+IF(S66="x",15,0)+IF(T66="x",20,0)+IF(Y66="X",0,0)+IF(Z66="X",5,0)+IF(AA66="x",15,0)+IF(AB66="x",20,0)+IF(AC66="X",0,0)+IF(AD66="X",5,0)+IF(AE66="x",15,0)+IF(AF66="x",20,0))/AK66)</f>
        <v>#DIV/0!</v>
      </c>
      <c r="AM66" s="203"/>
      <c r="AN66" s="105"/>
      <c r="AO66" s="105"/>
      <c r="AP66" s="105"/>
      <c r="AQ66" s="100"/>
      <c r="AR66" s="100"/>
      <c r="AS66" s="100"/>
      <c r="AT66" s="831"/>
      <c r="AU66" s="103"/>
      <c r="AV66" s="103"/>
      <c r="AW66" s="103"/>
      <c r="AX66" s="103"/>
      <c r="AY66" s="103"/>
    </row>
    <row r="67" spans="2:51" ht="14" customHeight="1" thickBot="1">
      <c r="B67" s="954"/>
      <c r="C67" s="890" t="s">
        <v>339</v>
      </c>
      <c r="D67" s="891"/>
      <c r="E67" s="891"/>
      <c r="F67" s="891"/>
      <c r="G67" s="891"/>
      <c r="H67" s="891"/>
      <c r="I67" s="891"/>
      <c r="J67" s="891"/>
      <c r="K67" s="891"/>
      <c r="L67" s="892"/>
      <c r="M67" s="307"/>
      <c r="N67" s="308"/>
      <c r="O67" s="308"/>
      <c r="P67" s="309"/>
      <c r="Q67" s="307"/>
      <c r="R67" s="308"/>
      <c r="S67" s="308"/>
      <c r="T67" s="309"/>
      <c r="U67" s="310"/>
      <c r="V67" s="311"/>
      <c r="W67" s="311"/>
      <c r="X67" s="312"/>
      <c r="Y67" s="310"/>
      <c r="Z67" s="311"/>
      <c r="AA67" s="311"/>
      <c r="AB67" s="312"/>
      <c r="AC67" s="313"/>
      <c r="AD67" s="314"/>
      <c r="AE67" s="314"/>
      <c r="AF67" s="315"/>
      <c r="AG67" s="899" t="e">
        <f t="shared" si="10"/>
        <v>#DIV/0!</v>
      </c>
      <c r="AH67" s="900"/>
      <c r="AI67" s="900"/>
      <c r="AJ67" s="901"/>
      <c r="AK67" s="105">
        <f t="shared" si="5"/>
        <v>0</v>
      </c>
      <c r="AL67" s="105" t="e">
        <f t="shared" ref="AL67" si="11">IF(AK67="","à évaluer",(IF(M67="X",0,0)+IF(N67="X",5,0)+IF(O67="x",15,0)+IF(P67="x",20,0)+IF(Q67="X",0,0)+IF(U67="X",0,0)+IF(V67="X",5,0)+IF(W67="X",15,0)+IF(X67="X",20,0)+IF(R67="X",5,0)+IF(S67="x",15,0)+IF(T67="x",20,0)+IF(Y67="X",0,0)+IF(Z67="X",5,0)+IF(AA67="x",15,0)+IF(AB67="x",20,0)+IF(AC67="X",0,0)+IF(AD67="X",5,0)+IF(AE67="x",15,0)+IF(AF67="x",20,0))/AK67)</f>
        <v>#DIV/0!</v>
      </c>
      <c r="AM67" s="203" t="e">
        <f>(IF(M65="X",0,0)+IF(N65="X",5,0)+IF(O65="x",15,0)+IF(P65="x",20,0)+IF(Q65="X",0,0)+IF(R65="X",5,0)+IF(S65="X",15,0)+IF(T65="X",20,0)+IF(U65="X",0,0)+IF(V65="X",5,0)+IF(W65="x",15,0)+IF(X65="x",20,0)+IF(Y65="X",0,0)+IF(Z65="X",5,0)+IF(AA65="x",15,0)+IF(AB65="x",20,0)+IF(AC65="X",0,0)+IF(AD65="X",5,0)+IF(AE65="x",15,0)+IF(AF65="x",20,0)
+IF(M66="X",0,0)+IF(N66="X",5,0)+IF(O66="x",15,0)+IF(P66="x",20,0)+IF(Q66="X",0,0)+IF(R66="X",5,0)+IF(S66="X",15,0)+IF(T66="X",20,0)+IF(U66="X",0,0)+IF(V66="X",5,0)+IF(W66="x",15,0)+IF(X66="x",20,0)+IF(Y66="X",0,0)+IF(Z66="X",5,0)+IF(AA66="x",15,0)+IF(AB66="x",20,0)+IF(AC66="X",0,0)+IF(AD66="X",5,0)+IF(AE66="x",15,0)+IF(AF66="x",20,0)
+IF(M67="X",0,0)+IF(N67="X",5,0)+IF(O67="x",15,0)+IF(P67="x",20,0)+IF(Q67="X",0,0)+IF(R67="X",5,0)+IF(S67="X",15,0)+IF(T67="X",20,0)+IF(U67="X",0,0)+IF(V67="X",5,0)+IF(W67="x",15,0)+IF(X67="x",20,0)+IF(Y67="X",0,0)+IF(Z67="X",5,0)+IF(AA67="x",15,0)+IF(AB67="x",20,0)+IF(AC67="X",0,0)+IF(AD67="X",5,0)+IF(AE67="x",15,0)+IF(AF67="x",20,0))
/(+COUNTIF(M65:AF67,"x"))</f>
        <v>#DIV/0!</v>
      </c>
      <c r="AN67" s="105">
        <f>+COUNTIF(M65:AF67,"x")</f>
        <v>0</v>
      </c>
      <c r="AO67" s="105"/>
      <c r="AP67" s="105"/>
      <c r="AQ67" s="100"/>
      <c r="AR67" s="100"/>
      <c r="AS67" s="100"/>
      <c r="AT67" s="831"/>
      <c r="AU67" s="103"/>
      <c r="AV67" s="103"/>
      <c r="AW67" s="103"/>
      <c r="AX67" s="103"/>
      <c r="AY67" s="103"/>
    </row>
    <row r="68" spans="2:51" ht="15" customHeight="1" thickTop="1" thickBot="1">
      <c r="B68" s="954"/>
      <c r="C68" s="972" t="s">
        <v>243</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842" t="str">
        <f>IFERROR(IF(AM72="","",(IF(AM72&lt;3,"1-NON MAITRISÉE",IF(AND(AM72&gt;=3,AM72&lt;=9.99),"2-INSUF MAITRISÉE",IF(AND(AM72&gt;=10,AM72&lt;16),"3-MAITRISÉE",IF(AM72&gt;=16,"4-BIEN MAITRISÉE","F")))))),"Saisir les X")</f>
        <v>Saisir les X</v>
      </c>
      <c r="AH68" s="843"/>
      <c r="AI68" s="843"/>
      <c r="AJ68" s="844"/>
      <c r="AL68" s="105"/>
      <c r="AM68" s="203"/>
      <c r="AN68" s="105"/>
      <c r="AO68" s="105"/>
      <c r="AP68" s="105"/>
      <c r="AQ68" s="100"/>
      <c r="AR68" s="100"/>
      <c r="AS68" s="100"/>
      <c r="AT68" s="831"/>
      <c r="AU68" s="103"/>
      <c r="AV68" s="103"/>
      <c r="AW68" s="103"/>
      <c r="AX68" s="103"/>
      <c r="AY68" s="103"/>
    </row>
    <row r="69" spans="2:51" ht="14" customHeight="1" thickTop="1">
      <c r="B69" s="954"/>
      <c r="C69" s="902" t="s">
        <v>340</v>
      </c>
      <c r="D69" s="903"/>
      <c r="E69" s="903"/>
      <c r="F69" s="903"/>
      <c r="G69" s="903"/>
      <c r="H69" s="903"/>
      <c r="I69" s="903"/>
      <c r="J69" s="903"/>
      <c r="K69" s="903"/>
      <c r="L69" s="904"/>
      <c r="M69" s="307"/>
      <c r="N69" s="308"/>
      <c r="O69" s="308"/>
      <c r="P69" s="309"/>
      <c r="Q69" s="307"/>
      <c r="R69" s="308"/>
      <c r="S69" s="308"/>
      <c r="T69" s="309"/>
      <c r="U69" s="310"/>
      <c r="V69" s="311"/>
      <c r="W69" s="311"/>
      <c r="X69" s="312"/>
      <c r="Y69" s="310"/>
      <c r="Z69" s="311"/>
      <c r="AA69" s="311"/>
      <c r="AB69" s="312"/>
      <c r="AC69" s="313"/>
      <c r="AD69" s="314"/>
      <c r="AE69" s="314"/>
      <c r="AF69" s="315"/>
      <c r="AG69" s="835" t="e">
        <f t="shared" ref="AG69:AG72" si="12">IF(AL69&lt;3,"1-NON MAITRISÉE",IF(AND(AL69&gt;=3,AL69&lt;=9.99),"2-INSUF MAITRISÉE",IF(AND(AL69&gt;=10,AL69&lt;16),"3-MAITRISÉE",IF(AL69&gt;=16,"4-BIEN MAITRISÉE","F"))))</f>
        <v>#DIV/0!</v>
      </c>
      <c r="AH69" s="836"/>
      <c r="AI69" s="836"/>
      <c r="AJ69" s="837"/>
      <c r="AK69" s="105">
        <f t="shared" si="5"/>
        <v>0</v>
      </c>
      <c r="AL69" s="105" t="e">
        <f>IF(AK69="","à évaluer",(IF(M69="X",0,0)+IF(N69="X",5,0)+IF(O69="x",15,0)+IF(P69="x",20,0)+IF(Q69="X",0,0)+IF(U69="X",0,0)+IF(V69="X",5,0)+IF(W69="X",15,0)+IF(X69="X",20,0)+IF(R69="X",5,0)+IF(S69="x",15,0)+IF(T69="x",20,0)+IF(Y69="X",0,0)+IF(Z69="X",5,0)+IF(AA69="x",15,0)+IF(AB69="x",20,0)+IF(AC69="X",0,0)+IF(AD69="X",5,0)+IF(AE69="x",15,0)+IF(AF69="x",20,0))/AK69)</f>
        <v>#DIV/0!</v>
      </c>
      <c r="AM69" s="203"/>
      <c r="AN69" s="105"/>
      <c r="AO69" s="105"/>
      <c r="AP69" s="105"/>
      <c r="AQ69" s="100"/>
      <c r="AR69" s="100"/>
      <c r="AS69" s="100"/>
      <c r="AT69" s="831"/>
      <c r="AU69" s="103"/>
      <c r="AV69" s="103"/>
      <c r="AW69" s="103"/>
      <c r="AX69" s="103"/>
      <c r="AY69" s="103"/>
    </row>
    <row r="70" spans="2:51" ht="14" customHeight="1">
      <c r="B70" s="954"/>
      <c r="C70" s="887" t="s">
        <v>275</v>
      </c>
      <c r="D70" s="888"/>
      <c r="E70" s="888"/>
      <c r="F70" s="888"/>
      <c r="G70" s="888"/>
      <c r="H70" s="888"/>
      <c r="I70" s="888"/>
      <c r="J70" s="888"/>
      <c r="K70" s="888"/>
      <c r="L70" s="889"/>
      <c r="M70" s="307"/>
      <c r="N70" s="308"/>
      <c r="O70" s="308"/>
      <c r="P70" s="309"/>
      <c r="Q70" s="307"/>
      <c r="R70" s="308"/>
      <c r="S70" s="308"/>
      <c r="T70" s="309"/>
      <c r="U70" s="310"/>
      <c r="V70" s="311"/>
      <c r="W70" s="311"/>
      <c r="X70" s="312"/>
      <c r="Y70" s="310"/>
      <c r="Z70" s="311"/>
      <c r="AA70" s="311"/>
      <c r="AB70" s="312"/>
      <c r="AC70" s="313"/>
      <c r="AD70" s="314"/>
      <c r="AE70" s="314"/>
      <c r="AF70" s="315"/>
      <c r="AG70" s="969" t="e">
        <f t="shared" si="12"/>
        <v>#DIV/0!</v>
      </c>
      <c r="AH70" s="970"/>
      <c r="AI70" s="970"/>
      <c r="AJ70" s="971"/>
      <c r="AK70" s="105">
        <f t="shared" si="5"/>
        <v>0</v>
      </c>
      <c r="AL70" s="105" t="e">
        <f t="shared" ref="AL70:AL72" si="13">IF(AK70="","à évaluer",(IF(M70="X",0,0)+IF(N70="X",5,0)+IF(O70="x",15,0)+IF(P70="x",20,0)+IF(Q70="X",0,0)+IF(U70="X",0,0)+IF(V70="X",5,0)+IF(W70="X",15,0)+IF(X70="X",20,0)+IF(R70="X",5,0)+IF(S70="x",15,0)+IF(T70="x",20,0)+IF(Y70="X",0,0)+IF(Z70="X",5,0)+IF(AA70="x",15,0)+IF(AB70="x",20,0)+IF(AC70="X",0,0)+IF(AD70="X",5,0)+IF(AE70="x",15,0)+IF(AF70="x",20,0))/AK70)</f>
        <v>#DIV/0!</v>
      </c>
      <c r="AM70" s="203"/>
      <c r="AN70" s="105"/>
      <c r="AO70" s="105"/>
      <c r="AP70" s="105"/>
      <c r="AQ70" s="100"/>
      <c r="AR70" s="100"/>
      <c r="AS70" s="100"/>
      <c r="AT70" s="831"/>
      <c r="AU70" s="103"/>
      <c r="AV70" s="103"/>
      <c r="AW70" s="103"/>
      <c r="AX70" s="103"/>
      <c r="AY70" s="103"/>
    </row>
    <row r="71" spans="2:51" ht="14" customHeight="1">
      <c r="B71" s="954"/>
      <c r="C71" s="887" t="s">
        <v>276</v>
      </c>
      <c r="D71" s="888"/>
      <c r="E71" s="888"/>
      <c r="F71" s="888"/>
      <c r="G71" s="888"/>
      <c r="H71" s="888"/>
      <c r="I71" s="888"/>
      <c r="J71" s="888"/>
      <c r="K71" s="888"/>
      <c r="L71" s="889"/>
      <c r="M71" s="307"/>
      <c r="N71" s="308"/>
      <c r="O71" s="308"/>
      <c r="P71" s="309"/>
      <c r="Q71" s="307"/>
      <c r="R71" s="308"/>
      <c r="S71" s="308"/>
      <c r="T71" s="309"/>
      <c r="U71" s="310"/>
      <c r="V71" s="311"/>
      <c r="W71" s="311"/>
      <c r="X71" s="312"/>
      <c r="Y71" s="310"/>
      <c r="Z71" s="311"/>
      <c r="AA71" s="311"/>
      <c r="AB71" s="312"/>
      <c r="AC71" s="313"/>
      <c r="AD71" s="314"/>
      <c r="AE71" s="314"/>
      <c r="AF71" s="315"/>
      <c r="AG71" s="969" t="e">
        <f t="shared" si="12"/>
        <v>#DIV/0!</v>
      </c>
      <c r="AH71" s="970"/>
      <c r="AI71" s="970"/>
      <c r="AJ71" s="971"/>
      <c r="AK71" s="105">
        <f t="shared" si="5"/>
        <v>0</v>
      </c>
      <c r="AL71" s="105" t="e">
        <f t="shared" si="13"/>
        <v>#DIV/0!</v>
      </c>
      <c r="AM71" s="203"/>
      <c r="AN71" s="105"/>
      <c r="AO71" s="105"/>
      <c r="AP71" s="105"/>
      <c r="AQ71" s="100"/>
      <c r="AR71" s="100"/>
      <c r="AS71" s="100"/>
      <c r="AT71" s="831"/>
      <c r="AU71" s="103"/>
      <c r="AV71" s="103"/>
      <c r="AW71" s="103"/>
      <c r="AX71" s="103"/>
      <c r="AY71" s="103"/>
    </row>
    <row r="72" spans="2:51" ht="14" customHeight="1" thickBot="1">
      <c r="B72" s="955"/>
      <c r="C72" s="890" t="s">
        <v>277</v>
      </c>
      <c r="D72" s="891"/>
      <c r="E72" s="891"/>
      <c r="F72" s="891"/>
      <c r="G72" s="891"/>
      <c r="H72" s="891"/>
      <c r="I72" s="891"/>
      <c r="J72" s="891"/>
      <c r="K72" s="891"/>
      <c r="L72" s="892"/>
      <c r="M72" s="307"/>
      <c r="N72" s="308"/>
      <c r="O72" s="308"/>
      <c r="P72" s="309"/>
      <c r="Q72" s="307"/>
      <c r="R72" s="308"/>
      <c r="S72" s="308"/>
      <c r="T72" s="309"/>
      <c r="U72" s="310"/>
      <c r="V72" s="311"/>
      <c r="W72" s="311"/>
      <c r="X72" s="312"/>
      <c r="Y72" s="310"/>
      <c r="Z72" s="311"/>
      <c r="AA72" s="311"/>
      <c r="AB72" s="312"/>
      <c r="AC72" s="313"/>
      <c r="AD72" s="314"/>
      <c r="AE72" s="314"/>
      <c r="AF72" s="315"/>
      <c r="AG72" s="969" t="e">
        <f t="shared" si="12"/>
        <v>#DIV/0!</v>
      </c>
      <c r="AH72" s="970"/>
      <c r="AI72" s="970"/>
      <c r="AJ72" s="971"/>
      <c r="AK72" s="105">
        <f t="shared" si="5"/>
        <v>0</v>
      </c>
      <c r="AL72" s="105" t="e">
        <f t="shared" si="13"/>
        <v>#DIV/0!</v>
      </c>
      <c r="AM72" s="203" t="e">
        <f>(IF(M69="X",0,0)+IF(N69="X",5,0)+IF(O69="x",15,0)+IF(P69="x",20,0)+IF(Q69="X",0,0)+IF(R69="X",5,0)+IF(S69="X",15,0)+IF(T69="X",20,0)+IF(U69="X",0,0)+IF(V69="X",5,0)+IF(W69="x",15,0)+IF(X69="x",20,0)+IF(Y69="X",0,0)+IF(Z69="X",5,0)+IF(AA69="x",15,0)+IF(AB69="x",20,0)+IF(AC69="X",0,0)+IF(AD69="X",5,0)+IF(AE69="x",15,0)+IF(AF69="x",20,0)
+IF(M70="X",0,0)+IF(N70="X",5,0)+IF(O70="x",15,0)+IF(P70="x",20,0)+IF(Q70="X",0,0)+IF(R70="X",5,0)+IF(S70="X",15,0)+IF(T70="X",20,0)+IF(U70="X",0,0)+IF(V70="X",5,0)+IF(W70="x",15,0)+IF(X70="x",20,0)+IF(Y70="X",0,0)+IF(Z70="X",5,0)+IF(AA70="x",15,0)+IF(AB70="x",20,0)+IF(AC70="X",0,0)+IF(AD70="X",5,0)+IF(AE70="x",15,0)+IF(AF70="x",20,0)
+IF(M71="X",0,0)+IF(N71="X",5,0)+IF(O71="x",15,0)+IF(P71="x",20,0)+IF(Q71="X",0,0)+IF(R71="X",5,0)+IF(S71="X",15,0)+IF(T71="X",20,0)+IF(U71="X",0,0)+IF(V71="X",5,0)+IF(W71="x",15,0)+IF(X71="x",20,0)+IF(Y71="X",0,0)+IF(Z71="X",5,0)+IF(AA71="x",15,0)+IF(AB71="x",20,0)+IF(AC71="X",0,0)+IF(AD71="X",5,0)+IF(AE71="x",15,0)+IF(AF71="x",20,0)
+IF(M72="X",0,0)+IF(N72="X",5,0)+IF(O72="x",15,0)+IF(P72="x",20,0)+IF(Q72="X",0,0)+IF(R72="X",5,0)+IF(S72="X",15,0)+IF(T72="X",20,0)+IF(U72="X",0,0)+IF(V72="X",5,0)+IF(W72="x",15,0)+IF(X72="x",20,0)+IF(Y72="X",0,0)+IF(Z72="X",5,0)+IF(AA72="x",15,0)+IF(AB72="x",20,0)+IF(AC72="X",0,0)+IF(AD72="X",5,0)+IF(AE72="x",15,0)+IF(AF72="x",20,0))
/(+COUNTIF(M69:AF72,"x"))</f>
        <v>#DIV/0!</v>
      </c>
      <c r="AN72" s="105"/>
      <c r="AO72" s="105"/>
      <c r="AP72" s="105"/>
      <c r="AQ72" s="100"/>
      <c r="AR72" s="100"/>
      <c r="AS72" s="100"/>
      <c r="AT72" s="831"/>
      <c r="AU72" s="103"/>
      <c r="AV72" s="103"/>
      <c r="AW72" s="103"/>
      <c r="AX72" s="103"/>
      <c r="AY72" s="103"/>
    </row>
    <row r="73" spans="2:51" ht="23" customHeight="1" thickBot="1">
      <c r="B73" s="845" t="s">
        <v>190</v>
      </c>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7"/>
      <c r="AH73" s="847"/>
      <c r="AI73" s="847"/>
      <c r="AJ73" s="848"/>
      <c r="AL73" s="108"/>
      <c r="AM73" s="203"/>
      <c r="AN73" s="100"/>
      <c r="AO73" s="100"/>
      <c r="AP73" s="100"/>
      <c r="AQ73" s="100"/>
      <c r="AR73" s="100"/>
      <c r="AS73" s="100"/>
      <c r="AT73" s="831"/>
      <c r="AU73" s="103"/>
      <c r="AV73" s="103"/>
      <c r="AW73" s="103"/>
      <c r="AX73" s="103"/>
      <c r="AY73" s="103"/>
    </row>
    <row r="74" spans="2:51" ht="15" customHeight="1" thickTop="1" thickBot="1">
      <c r="B74" s="953" t="s">
        <v>192</v>
      </c>
      <c r="C74" s="897" t="s">
        <v>456</v>
      </c>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42" t="str">
        <f>IFERROR(IF(AM77="","",(IF(AM77&lt;3,"1-NON MAITRISÉE",IF(AND(AM77&gt;=3,AM77&lt;=9.99),"2-INSUF MAITRISÉE",IF(AND(AM77&gt;=10,AM77&lt;16),"3-MAITRISÉE",IF(AM77&gt;=16,"4-BIEN MAITRISÉE","F")))))),"Saisir les X")</f>
        <v>Saisir les X</v>
      </c>
      <c r="AH74" s="843"/>
      <c r="AI74" s="843"/>
      <c r="AJ74" s="844"/>
      <c r="AL74" s="105"/>
      <c r="AM74" s="203"/>
      <c r="AN74" s="105"/>
      <c r="AO74" s="105"/>
      <c r="AP74" s="105"/>
      <c r="AQ74" s="100"/>
      <c r="AR74" s="100"/>
      <c r="AS74" s="100"/>
      <c r="AT74" s="831"/>
      <c r="AU74" s="103"/>
      <c r="AV74" s="103"/>
      <c r="AW74" s="103"/>
      <c r="AX74" s="103"/>
      <c r="AY74" s="103"/>
    </row>
    <row r="75" spans="2:51" ht="14" customHeight="1" thickTop="1">
      <c r="B75" s="954"/>
      <c r="C75" s="887" t="s">
        <v>457</v>
      </c>
      <c r="D75" s="888"/>
      <c r="E75" s="888"/>
      <c r="F75" s="888"/>
      <c r="G75" s="888"/>
      <c r="H75" s="888"/>
      <c r="I75" s="888"/>
      <c r="J75" s="888"/>
      <c r="K75" s="888"/>
      <c r="L75" s="889"/>
      <c r="M75" s="307"/>
      <c r="N75" s="308"/>
      <c r="O75" s="308"/>
      <c r="P75" s="309"/>
      <c r="Q75" s="307"/>
      <c r="R75" s="308"/>
      <c r="S75" s="308"/>
      <c r="T75" s="309"/>
      <c r="U75" s="310"/>
      <c r="V75" s="311"/>
      <c r="W75" s="311"/>
      <c r="X75" s="312"/>
      <c r="Y75" s="310"/>
      <c r="Z75" s="311"/>
      <c r="AA75" s="311"/>
      <c r="AB75" s="312"/>
      <c r="AC75" s="313"/>
      <c r="AD75" s="314"/>
      <c r="AE75" s="314"/>
      <c r="AF75" s="315"/>
      <c r="AG75" s="835" t="e">
        <f t="shared" ref="AG75:AG77" si="14">IF(AL75&lt;3,"1-NON MAITRISÉE",IF(AND(AL75&gt;=3,AL75&lt;=9.99),"2-INSUF MAITRISÉE",IF(AND(AL75&gt;=10,AL75&lt;16),"3-MAITRISÉE",IF(AL75&gt;=16,"4-BIEN MAITRISÉE","F"))))</f>
        <v>#DIV/0!</v>
      </c>
      <c r="AH75" s="836"/>
      <c r="AI75" s="836"/>
      <c r="AJ75" s="837"/>
      <c r="AK75" s="105">
        <f t="shared" ref="AK75:AK77" si="15">+COUNTIF(M75:AF75,"x")</f>
        <v>0</v>
      </c>
      <c r="AL75" s="105" t="e">
        <f>IF(AK75="","à évaluer",(IF(M75="X",0,0)+IF(N75="X",5,0)+IF(O75="x",15,0)+IF(P75="x",20,0)+IF(Q75="X",0,0)+IF(U75="X",0,0)+IF(V75="X",5,0)+IF(W75="X",15,0)+IF(X75="X",20,0)+IF(R75="X",5,0)+IF(S75="x",15,0)+IF(T75="x",20,0)+IF(Y75="X",0,0)+IF(Z75="X",5,0)+IF(AA75="x",15,0)+IF(AB75="x",20,0)+IF(AC75="X",0,0)+IF(AD75="X",5,0)+IF(AE75="x",15,0)+IF(AF75="x",20,0))/AK75)</f>
        <v>#DIV/0!</v>
      </c>
      <c r="AM75" s="203"/>
      <c r="AN75" s="105"/>
      <c r="AO75" s="105"/>
      <c r="AP75" s="105"/>
      <c r="AQ75" s="100"/>
      <c r="AR75" s="100"/>
      <c r="AS75" s="100"/>
      <c r="AT75" s="831"/>
      <c r="AU75" s="103"/>
      <c r="AV75" s="103"/>
      <c r="AW75" s="103"/>
      <c r="AX75" s="103"/>
      <c r="AY75" s="103"/>
    </row>
    <row r="76" spans="2:51" ht="14" customHeight="1">
      <c r="B76" s="954"/>
      <c r="C76" s="887" t="s">
        <v>278</v>
      </c>
      <c r="D76" s="888"/>
      <c r="E76" s="888"/>
      <c r="F76" s="888"/>
      <c r="G76" s="888"/>
      <c r="H76" s="888"/>
      <c r="I76" s="888"/>
      <c r="J76" s="888"/>
      <c r="K76" s="888"/>
      <c r="L76" s="889"/>
      <c r="M76" s="307"/>
      <c r="N76" s="308"/>
      <c r="O76" s="308"/>
      <c r="P76" s="309"/>
      <c r="Q76" s="307"/>
      <c r="R76" s="308"/>
      <c r="S76" s="308"/>
      <c r="T76" s="309"/>
      <c r="U76" s="310"/>
      <c r="V76" s="311"/>
      <c r="W76" s="311"/>
      <c r="X76" s="312"/>
      <c r="Y76" s="310"/>
      <c r="Z76" s="311"/>
      <c r="AA76" s="311"/>
      <c r="AB76" s="312"/>
      <c r="AC76" s="313"/>
      <c r="AD76" s="314"/>
      <c r="AE76" s="314"/>
      <c r="AF76" s="315"/>
      <c r="AG76" s="969" t="e">
        <f t="shared" si="14"/>
        <v>#DIV/0!</v>
      </c>
      <c r="AH76" s="970"/>
      <c r="AI76" s="970"/>
      <c r="AJ76" s="971"/>
      <c r="AK76" s="105">
        <f t="shared" si="15"/>
        <v>0</v>
      </c>
      <c r="AL76" s="105" t="e">
        <f t="shared" ref="AL76:AL77" si="16">IF(AK76="","à évaluer",(IF(M76="X",0,0)+IF(N76="X",5,0)+IF(O76="x",15,0)+IF(P76="x",20,0)+IF(Q76="X",0,0)+IF(U76="X",0,0)+IF(V76="X",5,0)+IF(W76="X",15,0)+IF(X76="X",20,0)+IF(R76="X",5,0)+IF(S76="x",15,0)+IF(T76="x",20,0)+IF(Y76="X",0,0)+IF(Z76="X",5,0)+IF(AA76="x",15,0)+IF(AB76="x",20,0)+IF(AC76="X",0,0)+IF(AD76="X",5,0)+IF(AE76="x",15,0)+IF(AF76="x",20,0))/AK76)</f>
        <v>#DIV/0!</v>
      </c>
      <c r="AM76" s="203"/>
      <c r="AN76" s="105"/>
      <c r="AO76" s="105"/>
      <c r="AP76" s="105"/>
      <c r="AQ76" s="100"/>
      <c r="AR76" s="100"/>
      <c r="AS76" s="100"/>
      <c r="AT76" s="831"/>
      <c r="AU76" s="103"/>
      <c r="AV76" s="103"/>
      <c r="AW76" s="103"/>
      <c r="AX76" s="103"/>
      <c r="AY76" s="103"/>
    </row>
    <row r="77" spans="2:51" ht="14" customHeight="1" thickBot="1">
      <c r="B77" s="954"/>
      <c r="C77" s="890" t="s">
        <v>423</v>
      </c>
      <c r="D77" s="891"/>
      <c r="E77" s="891"/>
      <c r="F77" s="891"/>
      <c r="G77" s="891"/>
      <c r="H77" s="891"/>
      <c r="I77" s="891"/>
      <c r="J77" s="891"/>
      <c r="K77" s="891"/>
      <c r="L77" s="892"/>
      <c r="M77" s="307"/>
      <c r="N77" s="308"/>
      <c r="O77" s="308"/>
      <c r="P77" s="309"/>
      <c r="Q77" s="307"/>
      <c r="R77" s="308"/>
      <c r="S77" s="308"/>
      <c r="T77" s="309"/>
      <c r="U77" s="310"/>
      <c r="V77" s="311"/>
      <c r="W77" s="311"/>
      <c r="X77" s="312"/>
      <c r="Y77" s="310"/>
      <c r="Z77" s="311"/>
      <c r="AA77" s="311"/>
      <c r="AB77" s="312"/>
      <c r="AC77" s="313"/>
      <c r="AD77" s="314"/>
      <c r="AE77" s="314"/>
      <c r="AF77" s="315"/>
      <c r="AG77" s="969" t="e">
        <f t="shared" si="14"/>
        <v>#DIV/0!</v>
      </c>
      <c r="AH77" s="970"/>
      <c r="AI77" s="970"/>
      <c r="AJ77" s="971"/>
      <c r="AK77" s="105">
        <f t="shared" si="15"/>
        <v>0</v>
      </c>
      <c r="AL77" s="105" t="e">
        <f t="shared" si="16"/>
        <v>#DIV/0!</v>
      </c>
      <c r="AM77" s="203" t="e">
        <f>(IF(M75="X",0,0)+IF(N75="X",5,0)+IF(O75="x",15,0)+IF(P75="x",20,0)+IF(Q75="X",0,0)+IF(R75="X",5,0)+IF(S75="X",15,0)+IF(T75="X",20,0)+IF(U75="X",0,0)+IF(V75="X",5,0)+IF(W75="x",15,0)+IF(X75="x",20,0)+IF(Y75="X",0,0)+IF(Z75="X",5,0)+IF(AA75="x",15,0)+IF(AB75="x",20,0)+IF(AC75="X",0,0)+IF(AD75="X",5,0)+IF(AE75="x",15,0)+IF(AF75="x",20,0)
+IF(M76="X",0,0)+IF(N76="X",5,0)+IF(O76="x",15,0)+IF(P76="x",20,0)+IF(Q76="X",0,0)+IF(R76="X",5,0)+IF(S76="X",15,0)+IF(T76="X",20,0)+IF(U76="X",0,0)+IF(V76="X",5,0)+IF(W76="x",15,0)+IF(X76="x",20,0)+IF(Y76="X",0,0)+IF(Z76="X",5,0)+IF(AA76="x",15,0)+IF(AB76="x",20,0)+IF(AC76="X",0,0)+IF(AD76="X",5,0)+IF(AE76="x",15,0)+IF(AF76="x",20,0)
+IF(M77="X",0,0)+IF(N77="X",5,0)+IF(O77="x",15,0)+IF(P77="x",20,0)+IF(Q77="X",0,0)+IF(R77="X",5,0)+IF(S77="X",15,0)+IF(T77="X",20,0)+IF(U77="X",0,0)+IF(V77="X",5,0)+IF(W77="x",15,0)+IF(X77="x",20,0)+IF(Y77="X",0,0)+IF(Z77="X",5,0)+IF(AA77="x",15,0)+IF(AB77="x",20,0)+IF(AC77="X",0,0)+IF(AD77="X",5,0)+IF(AE77="x",15,0)+IF(AF77="x",20,0))
/(+COUNTIF(M75:AF77,"x"))</f>
        <v>#DIV/0!</v>
      </c>
      <c r="AN77" s="105"/>
      <c r="AO77" s="105"/>
      <c r="AP77" s="105"/>
      <c r="AQ77" s="100"/>
      <c r="AR77" s="100"/>
      <c r="AS77" s="100"/>
      <c r="AT77" s="831"/>
      <c r="AU77" s="103"/>
      <c r="AV77" s="103"/>
      <c r="AW77" s="103"/>
      <c r="AX77" s="103"/>
      <c r="AY77" s="103"/>
    </row>
    <row r="78" spans="2:51" ht="15" customHeight="1" thickTop="1" thickBot="1">
      <c r="B78" s="954"/>
      <c r="C78" s="972" t="s">
        <v>191</v>
      </c>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842" t="str">
        <f>IFERROR(IF(AM81="","",(IF(AM81&lt;3,"1-NON MAITRISÉE",IF(AND(AM81&gt;=3,AM81&lt;=9.99),"2-INSUF MAITRISÉE",IF(AND(AM81&gt;=10,AM81&lt;16),"3-MAITRISÉE",IF(AM81&gt;=16,"4-BIEN MAITRISÉE","F")))))),"Saisir les X")</f>
        <v>Saisir les X</v>
      </c>
      <c r="AH78" s="843"/>
      <c r="AI78" s="843"/>
      <c r="AJ78" s="844"/>
      <c r="AL78" s="105"/>
      <c r="AM78" s="203"/>
      <c r="AN78" s="105"/>
      <c r="AO78" s="105"/>
      <c r="AP78" s="105"/>
      <c r="AQ78" s="100"/>
      <c r="AR78" s="100"/>
      <c r="AS78" s="100"/>
      <c r="AT78" s="831"/>
      <c r="AU78" s="103"/>
      <c r="AV78" s="103"/>
      <c r="AW78" s="103"/>
      <c r="AX78" s="103"/>
      <c r="AY78" s="103"/>
    </row>
    <row r="79" spans="2:51" ht="14" customHeight="1" thickTop="1">
      <c r="B79" s="954"/>
      <c r="C79" s="887" t="s">
        <v>279</v>
      </c>
      <c r="D79" s="888"/>
      <c r="E79" s="888"/>
      <c r="F79" s="888"/>
      <c r="G79" s="888"/>
      <c r="H79" s="888"/>
      <c r="I79" s="888"/>
      <c r="J79" s="888"/>
      <c r="K79" s="888"/>
      <c r="L79" s="889"/>
      <c r="M79" s="307"/>
      <c r="N79" s="308"/>
      <c r="O79" s="308"/>
      <c r="P79" s="309"/>
      <c r="Q79" s="307"/>
      <c r="R79" s="308"/>
      <c r="S79" s="308"/>
      <c r="T79" s="309"/>
      <c r="U79" s="310"/>
      <c r="V79" s="311"/>
      <c r="W79" s="311"/>
      <c r="X79" s="312"/>
      <c r="Y79" s="310"/>
      <c r="Z79" s="311"/>
      <c r="AA79" s="311"/>
      <c r="AB79" s="312"/>
      <c r="AC79" s="313"/>
      <c r="AD79" s="314"/>
      <c r="AE79" s="314"/>
      <c r="AF79" s="315"/>
      <c r="AG79" s="835" t="e">
        <f t="shared" ref="AG79:AG81" si="17">IF(AL79&lt;3,"1-NON MAITRISÉE",IF(AND(AL79&gt;=3,AL79&lt;=9.99),"2-INSUF MAITRISÉE",IF(AND(AL79&gt;=10,AL79&lt;16),"3-MAITRISÉE",IF(AL79&gt;=16,"4-BIEN MAITRISÉE","F"))))</f>
        <v>#DIV/0!</v>
      </c>
      <c r="AH79" s="836"/>
      <c r="AI79" s="836"/>
      <c r="AJ79" s="837"/>
      <c r="AK79" s="105">
        <f t="shared" si="5"/>
        <v>0</v>
      </c>
      <c r="AL79" s="105" t="e">
        <f t="shared" ref="AL79:AL81" si="18">IF(AK79="","à évaluer",(IF(M79="X",0,0)+IF(N79="X",5,0)+IF(O79="x",15,0)+IF(P79="x",20,0)+IF(Q79="X",0,0)+IF(U79="X",0,0)+IF(V79="X",5,0)+IF(W79="X",15,0)+IF(X79="X",20,0)+IF(R79="X",5,0)+IF(S79="x",15,0)+IF(T79="x",20,0)+IF(Y79="X",0,0)+IF(Z79="X",5,0)+IF(AA79="x",15,0)+IF(AB79="x",20,0)+IF(AC79="X",0,0)+IF(AD79="X",5,0)+IF(AE79="x",15,0)+IF(AF79="x",20,0))/AK79)</f>
        <v>#DIV/0!</v>
      </c>
      <c r="AM79" s="203"/>
      <c r="AN79" s="105"/>
      <c r="AO79" s="105"/>
      <c r="AP79" s="105"/>
      <c r="AQ79" s="100"/>
      <c r="AR79" s="100"/>
      <c r="AS79" s="100"/>
      <c r="AT79" s="831"/>
      <c r="AU79" s="103"/>
      <c r="AV79" s="103"/>
      <c r="AW79" s="103"/>
      <c r="AX79" s="103"/>
      <c r="AY79" s="103"/>
    </row>
    <row r="80" spans="2:51" ht="14" customHeight="1">
      <c r="B80" s="954"/>
      <c r="C80" s="887" t="s">
        <v>280</v>
      </c>
      <c r="D80" s="888"/>
      <c r="E80" s="888"/>
      <c r="F80" s="888"/>
      <c r="G80" s="888"/>
      <c r="H80" s="888"/>
      <c r="I80" s="888"/>
      <c r="J80" s="888"/>
      <c r="K80" s="888"/>
      <c r="L80" s="889"/>
      <c r="M80" s="307"/>
      <c r="N80" s="308"/>
      <c r="O80" s="308"/>
      <c r="P80" s="309"/>
      <c r="Q80" s="307"/>
      <c r="R80" s="308"/>
      <c r="S80" s="308"/>
      <c r="T80" s="309"/>
      <c r="U80" s="310"/>
      <c r="V80" s="311"/>
      <c r="W80" s="311"/>
      <c r="X80" s="312"/>
      <c r="Y80" s="310"/>
      <c r="Z80" s="311"/>
      <c r="AA80" s="311"/>
      <c r="AB80" s="312"/>
      <c r="AC80" s="313"/>
      <c r="AD80" s="314"/>
      <c r="AE80" s="314"/>
      <c r="AF80" s="315"/>
      <c r="AG80" s="835" t="e">
        <f t="shared" si="17"/>
        <v>#DIV/0!</v>
      </c>
      <c r="AH80" s="836"/>
      <c r="AI80" s="836"/>
      <c r="AJ80" s="837"/>
      <c r="AK80" s="105">
        <f t="shared" si="5"/>
        <v>0</v>
      </c>
      <c r="AL80" s="105" t="e">
        <f t="shared" si="18"/>
        <v>#DIV/0!</v>
      </c>
      <c r="AM80" s="203"/>
      <c r="AN80" s="105"/>
      <c r="AO80" s="105"/>
      <c r="AP80" s="105"/>
      <c r="AQ80" s="100"/>
      <c r="AR80" s="100"/>
      <c r="AS80" s="100"/>
      <c r="AT80" s="831"/>
      <c r="AU80" s="103"/>
      <c r="AV80" s="103"/>
      <c r="AW80" s="103"/>
      <c r="AX80" s="103"/>
      <c r="AY80" s="103"/>
    </row>
    <row r="81" spans="2:51" ht="14" customHeight="1" thickBot="1">
      <c r="B81" s="954"/>
      <c r="C81" s="890" t="s">
        <v>461</v>
      </c>
      <c r="D81" s="891"/>
      <c r="E81" s="891"/>
      <c r="F81" s="891"/>
      <c r="G81" s="891"/>
      <c r="H81" s="891"/>
      <c r="I81" s="891"/>
      <c r="J81" s="891"/>
      <c r="K81" s="891"/>
      <c r="L81" s="892"/>
      <c r="M81" s="307"/>
      <c r="N81" s="308"/>
      <c r="O81" s="345"/>
      <c r="P81" s="309"/>
      <c r="Q81" s="307"/>
      <c r="R81" s="308"/>
      <c r="S81" s="308"/>
      <c r="T81" s="309"/>
      <c r="U81" s="310"/>
      <c r="V81" s="311"/>
      <c r="W81" s="311"/>
      <c r="X81" s="312"/>
      <c r="Y81" s="310"/>
      <c r="Z81" s="311"/>
      <c r="AA81" s="311"/>
      <c r="AB81" s="312"/>
      <c r="AC81" s="313"/>
      <c r="AD81" s="314"/>
      <c r="AE81" s="314"/>
      <c r="AF81" s="315"/>
      <c r="AG81" s="969" t="e">
        <f t="shared" si="17"/>
        <v>#DIV/0!</v>
      </c>
      <c r="AH81" s="970"/>
      <c r="AI81" s="970"/>
      <c r="AJ81" s="971"/>
      <c r="AK81" s="105">
        <f t="shared" si="5"/>
        <v>0</v>
      </c>
      <c r="AL81" s="105" t="e">
        <f t="shared" si="18"/>
        <v>#DIV/0!</v>
      </c>
      <c r="AM81" s="203" t="e">
        <f>(IF(M79="X",0,0)+IF(N79="X",5,0)+IF(O79="x",15,0)+IF(P79="x",20,0)+IF(Q79="X",0,0)+IF(R79="X",5,0)+IF(S79="X",15,0)+IF(T79="X",20,0)+IF(U79="X",0,0)+IF(V79="X",5,0)+IF(W79="x",15,0)+IF(X79="x",20,0)+IF(Y79="X",0,0)+IF(Z79="X",5,0)+IF(AA79="x",15,0)+IF(AB79="x",20,0)+IF(AC79="X",0,0)+IF(AD79="X",5,0)+IF(AE79="x",15,0)+IF(AF79="x",20,0)
+IF(M81="X",0,0)+IF(N81="X",5,0)+IF(O81="x",15,0)+IF(P81="x",20,0)+IF(Q81="X",0,0)+IF(R81="X",5,0)+IF(S81="X",15,0)+IF(T81="X",20,0)+IF(U81="X",0,0)+IF(V81="X",5,0)+IF(W81="x",15,0)+IF(X81="x",20,0)+IF(Y81="X",0,0)+IF(Z81="X",5,0)+IF(AA81="x",15,0)+IF(AB81="x",20,0)+IF(AC81="X",0,0)+IF(AD81="X",5,0)+IF(AE81="x",15,0)+IF(AF81="x",20,0))
/(+COUNTIF(M79:AF81,"x"))</f>
        <v>#DIV/0!</v>
      </c>
      <c r="AN81" s="105"/>
      <c r="AO81" s="105"/>
      <c r="AP81" s="105"/>
      <c r="AQ81" s="100"/>
      <c r="AR81" s="100"/>
      <c r="AS81" s="100"/>
      <c r="AT81" s="831"/>
      <c r="AU81" s="103"/>
      <c r="AV81" s="103"/>
      <c r="AW81" s="103"/>
      <c r="AX81" s="103"/>
      <c r="AY81" s="103"/>
    </row>
    <row r="82" spans="2:51" ht="23" customHeight="1" thickBot="1">
      <c r="B82" s="845" t="s">
        <v>193</v>
      </c>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7"/>
      <c r="AH82" s="847"/>
      <c r="AI82" s="847"/>
      <c r="AJ82" s="848"/>
      <c r="AL82" s="108"/>
      <c r="AM82" s="203"/>
      <c r="AN82" s="100"/>
      <c r="AO82" s="100"/>
      <c r="AP82" s="100"/>
      <c r="AQ82" s="100"/>
      <c r="AR82" s="100"/>
      <c r="AS82" s="100"/>
      <c r="AT82" s="254"/>
      <c r="AU82" s="103"/>
      <c r="AV82" s="103"/>
      <c r="AW82" s="103"/>
      <c r="AX82" s="103"/>
      <c r="AY82" s="103"/>
    </row>
    <row r="83" spans="2:51" ht="15" customHeight="1" thickTop="1" thickBot="1">
      <c r="B83" s="956" t="s">
        <v>194</v>
      </c>
      <c r="C83" s="972" t="s">
        <v>195</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842" t="str">
        <f>IFERROR(IF(AM86="","",(IF(AM86&lt;3,"1-NON MAITRISÉE",IF(AND(AM86&gt;=3,AM86&lt;=9.99),"2-INSUF MAITRISÉE",IF(AND(AM86&gt;=10,AM86&lt;16),"3-MAITRISÉE",IF(AM86&gt;=16,"4-BIEN MAITRISÉE","F")))))),"Saisir les X")</f>
        <v>Saisir les X</v>
      </c>
      <c r="AH83" s="843"/>
      <c r="AI83" s="843"/>
      <c r="AJ83" s="844"/>
      <c r="AL83" s="105"/>
      <c r="AM83" s="203"/>
      <c r="AN83" s="105"/>
      <c r="AO83" s="105"/>
      <c r="AP83" s="105"/>
      <c r="AQ83" s="100"/>
      <c r="AR83" s="100"/>
      <c r="AS83" s="100"/>
      <c r="AT83" s="254"/>
      <c r="AU83" s="103"/>
      <c r="AV83" s="103"/>
      <c r="AW83" s="103"/>
      <c r="AX83" s="103"/>
      <c r="AY83" s="103"/>
    </row>
    <row r="84" spans="2:51" ht="14" customHeight="1" thickBot="1">
      <c r="B84" s="956"/>
      <c r="C84" s="887" t="s">
        <v>281</v>
      </c>
      <c r="D84" s="888"/>
      <c r="E84" s="888"/>
      <c r="F84" s="888"/>
      <c r="G84" s="888"/>
      <c r="H84" s="888"/>
      <c r="I84" s="888"/>
      <c r="J84" s="888"/>
      <c r="K84" s="888"/>
      <c r="L84" s="889"/>
      <c r="M84" s="307"/>
      <c r="N84" s="308"/>
      <c r="O84" s="308"/>
      <c r="P84" s="309"/>
      <c r="Q84" s="307"/>
      <c r="R84" s="308"/>
      <c r="S84" s="308"/>
      <c r="T84" s="309"/>
      <c r="U84" s="310"/>
      <c r="V84" s="311"/>
      <c r="W84" s="311"/>
      <c r="X84" s="312"/>
      <c r="Y84" s="310"/>
      <c r="Z84" s="311"/>
      <c r="AA84" s="311"/>
      <c r="AB84" s="312"/>
      <c r="AC84" s="313"/>
      <c r="AD84" s="314"/>
      <c r="AE84" s="314"/>
      <c r="AF84" s="315"/>
      <c r="AG84" s="835" t="e">
        <f t="shared" ref="AG84:AG94" si="19">IF(AL84&lt;3,"1-NON MAITRISÉE",IF(AND(AL84&gt;=3,AL84&lt;=9.99),"2-INSUF MAITRISÉE",IF(AND(AL84&gt;=10,AL84&lt;16),"3-MAITRISÉE",IF(AL84&gt;=16,"4-BIEN MAITRISÉE","F"))))</f>
        <v>#DIV/0!</v>
      </c>
      <c r="AH84" s="836"/>
      <c r="AI84" s="836"/>
      <c r="AJ84" s="837"/>
      <c r="AK84" s="105">
        <f t="shared" si="5"/>
        <v>0</v>
      </c>
      <c r="AL84" s="105" t="e">
        <f>IF(AK84="","à évaluer",(IF(M84="X",0,0)+IF(N84="X",5,0)+IF(O84="x",15,0)+IF(P84="x",20,0)+IF(Q84="X",0,0)+IF(U84="X",0,0)+IF(V84="X",5,0)+IF(W84="X",15,0)+IF(X84="X",20,0)+IF(R84="X",5,0)+IF(S84="x",15,0)+IF(T84="x",20,0)+IF(Y84="X",0,0)+IF(Z84="X",5,0)+IF(AA84="x",15,0)+IF(AB84="x",20,0)+IF(AC84="X",0,0)+IF(AD84="X",5,0)+IF(AE84="x",15,0)+IF(AF84="x",20,0))/AK84)</f>
        <v>#DIV/0!</v>
      </c>
      <c r="AM84" s="203"/>
      <c r="AN84" s="105"/>
      <c r="AO84" s="105"/>
      <c r="AP84" s="105"/>
      <c r="AQ84" s="100"/>
      <c r="AR84" s="100"/>
      <c r="AS84" s="100"/>
      <c r="AT84" s="254"/>
      <c r="AU84" s="103"/>
      <c r="AV84" s="103"/>
      <c r="AW84" s="103"/>
      <c r="AX84" s="103"/>
      <c r="AY84" s="103"/>
    </row>
    <row r="85" spans="2:51" ht="14" customHeight="1" thickBot="1">
      <c r="B85" s="956"/>
      <c r="C85" s="887" t="s">
        <v>424</v>
      </c>
      <c r="D85" s="888"/>
      <c r="E85" s="888"/>
      <c r="F85" s="888"/>
      <c r="G85" s="888"/>
      <c r="H85" s="888"/>
      <c r="I85" s="888"/>
      <c r="J85" s="888"/>
      <c r="K85" s="888"/>
      <c r="L85" s="889"/>
      <c r="M85" s="307"/>
      <c r="N85" s="308"/>
      <c r="O85" s="308"/>
      <c r="P85" s="309"/>
      <c r="Q85" s="307"/>
      <c r="R85" s="308"/>
      <c r="S85" s="308"/>
      <c r="T85" s="309"/>
      <c r="U85" s="310"/>
      <c r="V85" s="311"/>
      <c r="W85" s="311"/>
      <c r="X85" s="312"/>
      <c r="Y85" s="310"/>
      <c r="Z85" s="311"/>
      <c r="AA85" s="311"/>
      <c r="AB85" s="312"/>
      <c r="AC85" s="313"/>
      <c r="AD85" s="314"/>
      <c r="AE85" s="314"/>
      <c r="AF85" s="315"/>
      <c r="AG85" s="899" t="e">
        <f t="shared" si="19"/>
        <v>#DIV/0!</v>
      </c>
      <c r="AH85" s="900"/>
      <c r="AI85" s="900"/>
      <c r="AJ85" s="901"/>
      <c r="AK85" s="105">
        <f t="shared" si="5"/>
        <v>0</v>
      </c>
      <c r="AL85" s="105" t="e">
        <f t="shared" ref="AL85:AL86" si="20">IF(AK85="","à évaluer",(IF(M85="X",0,0)+IF(N85="X",5,0)+IF(O85="x",15,0)+IF(P85="x",20,0)+IF(Q85="X",0,0)+IF(U85="X",0,0)+IF(V85="X",5,0)+IF(W85="X",15,0)+IF(X85="X",20,0)+IF(R85="X",5,0)+IF(S85="x",15,0)+IF(T85="x",20,0)+IF(Y85="X",0,0)+IF(Z85="X",5,0)+IF(AA85="x",15,0)+IF(AB85="x",20,0)+IF(AC85="X",0,0)+IF(AD85="X",5,0)+IF(AE85="x",15,0)+IF(AF85="x",20,0))/AK85)</f>
        <v>#DIV/0!</v>
      </c>
      <c r="AM85" s="203" t="e">
        <f>(IF(M84="X",0,0)+IF(N84="X",5,0)+IF(O84="x",15,0)+IF(P84="x",20,0)+IF(Q84="X",0,0)+IF(R84="X",5,0)+IF(S84="X",15,0)+IF(T84="X",20,0)+IF(U84="X",0,0)+IF(V84="X",5,0)+IF(W84="x",15,0)+IF(X84="x",20,0)+IF(Y84="X",0,0)+IF(Z84="X",5,0)+IF(AA84="x",15,0)+IF(AB84="x",20,0)+IF(AC84="X",0,0)+IF(AD84="X",5,0)+IF(AE84="x",15,0)+IF(AF84="x",20,0)+IF(M85="X",0,0)+IF(N85="X",5,0)+IF(O85="x",15,0)+IF(P85="x",20,0)+IF(Q85="X",0,0)+IF(R85="X",5,0)+IF(S85="X",15,0)+IF(T85="X",20,0)+IF(U85="X",0,0)+IF(V85="X",5,0)+IF(W85="x",15,0)+IF(X85="x",20,0)+IF(Y85="X",0,0)+IF(Z85="X",5,0)+IF(AA85="x",15,0)+IF(AB85="x",20,0)+IF(AC85="X",0,0)+IF(AD85="X",5,0)+IF(AE85="x",15,0)+IF(AF85="x",20,0))/(+COUNTIF(M84:AF85,"x"))</f>
        <v>#DIV/0!</v>
      </c>
      <c r="AN85" s="105">
        <f>+COUNTIF(M84:AF85,"x")</f>
        <v>0</v>
      </c>
      <c r="AO85" s="105"/>
      <c r="AP85" s="105"/>
      <c r="AQ85" s="100"/>
      <c r="AR85" s="100"/>
      <c r="AS85" s="100"/>
      <c r="AT85" s="254"/>
      <c r="AU85" s="103"/>
      <c r="AV85" s="103"/>
      <c r="AW85" s="103"/>
      <c r="AX85" s="103"/>
      <c r="AY85" s="103"/>
    </row>
    <row r="86" spans="2:51" ht="14" customHeight="1" thickBot="1">
      <c r="B86" s="956"/>
      <c r="C86" s="890" t="s">
        <v>282</v>
      </c>
      <c r="D86" s="891"/>
      <c r="E86" s="891"/>
      <c r="F86" s="891"/>
      <c r="G86" s="891"/>
      <c r="H86" s="891"/>
      <c r="I86" s="891"/>
      <c r="J86" s="891"/>
      <c r="K86" s="891"/>
      <c r="L86" s="892"/>
      <c r="M86" s="307"/>
      <c r="N86" s="308"/>
      <c r="O86" s="308"/>
      <c r="P86" s="309"/>
      <c r="Q86" s="307"/>
      <c r="R86" s="308"/>
      <c r="S86" s="308"/>
      <c r="T86" s="309"/>
      <c r="U86" s="310"/>
      <c r="V86" s="311"/>
      <c r="W86" s="311"/>
      <c r="X86" s="312"/>
      <c r="Y86" s="310"/>
      <c r="Z86" s="311"/>
      <c r="AA86" s="311"/>
      <c r="AB86" s="312"/>
      <c r="AC86" s="313"/>
      <c r="AD86" s="314"/>
      <c r="AE86" s="314"/>
      <c r="AF86" s="315"/>
      <c r="AG86" s="899" t="e">
        <f t="shared" si="19"/>
        <v>#DIV/0!</v>
      </c>
      <c r="AH86" s="900"/>
      <c r="AI86" s="900"/>
      <c r="AJ86" s="901"/>
      <c r="AK86" s="105">
        <f t="shared" si="5"/>
        <v>0</v>
      </c>
      <c r="AL86" s="105" t="e">
        <f t="shared" si="20"/>
        <v>#DIV/0!</v>
      </c>
      <c r="AM86" s="203" t="e">
        <f>(IF(M84="X",0,0)+IF(N84="X",5,0)+IF(O84="x",15,0)+IF(P84="x",20,0)+IF(Q84="X",0,0)+IF(R84="X",5,0)+IF(S84="X",15,0)+IF(T84="X",20,0)+IF(U84="X",0,0)+IF(V84="X",5,0)+IF(W84="x",15,0)+IF(X84="x",20,0)+IF(Y84="X",0,0)+IF(Z84="X",5,0)+IF(AA84="x",15,0)+IF(AB84="x",20,0)+IF(AC84="X",0,0)+IF(AD84="X",5,0)+IF(AE84="x",15,0)+IF(AF84="x",20,0)
+IF(M85="X",0,0)+IF(N85="X",5,0)+IF(O85="x",15,0)+IF(P85="x",20,0)+IF(Q85="X",0,0)+IF(R85="X",5,0)+IF(S85="X",15,0)+IF(T85="X",20,0)+IF(U85="X",0,0)+IF(V85="X",5,0)+IF(W85="x",15,0)+IF(X85="x",20,0)+IF(Y85="X",0,0)+IF(Z85="X",5,0)+IF(AA85="x",15,0)+IF(AB85="x",20,0)+IF(AC85="X",0,0)+IF(AD85="X",5,0)+IF(AE85="x",15,0)+IF(AF85="x",20,0)
+IF(M86="X",0,0)+IF(N86="X",5,0)+IF(O86="x",15,0)+IF(P86="x",20,0)+IF(Q86="X",0,0)+IF(R86="X",5,0)+IF(S86="X",15,0)+IF(T86="X",20,0)+IF(U86="X",0,0)+IF(V86="X",5,0)+IF(W86="x",15,0)+IF(X86="x",20,0)+IF(Y86="X",0,0)+IF(Z86="X",5,0)+IF(AA86="x",15,0)+IF(AB86="x",20,0)+IF(AC86="X",0,0)+IF(AD86="X",5,0)+IF(AE86="x",15,0)+IF(AF86="x",20,0))
/(+COUNTIF(M84:AF86,"x"))</f>
        <v>#DIV/0!</v>
      </c>
      <c r="AN86" s="105">
        <f>+COUNTIF(M85:AF86,"x")</f>
        <v>0</v>
      </c>
      <c r="AO86" s="105"/>
      <c r="AP86" s="105"/>
      <c r="AQ86" s="100"/>
      <c r="AR86" s="100"/>
      <c r="AS86" s="100"/>
      <c r="AT86" s="254"/>
      <c r="AU86" s="103"/>
      <c r="AV86" s="103"/>
      <c r="AW86" s="103"/>
      <c r="AX86" s="103"/>
      <c r="AY86" s="103"/>
    </row>
    <row r="87" spans="2:51" ht="15" customHeight="1" thickTop="1" thickBot="1">
      <c r="B87" s="956"/>
      <c r="C87" s="972" t="s">
        <v>196</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842" t="str">
        <f>IFERROR(IF(AM90="","",(IF(AM90&lt;3,"1-NON MAITRISÉE",IF(AND(AM90&gt;=3,AM90&lt;=9.99),"2-INSUF MAITRISÉE",IF(AND(AM90&gt;=10,AM90&lt;16),"3-MAITRISÉE",IF(AM90&gt;=16,"4-BIEN MAITRISÉE","F")))))),"Saisir les X")</f>
        <v>Saisir les X</v>
      </c>
      <c r="AH87" s="843"/>
      <c r="AI87" s="843"/>
      <c r="AJ87" s="844"/>
      <c r="AL87" s="105"/>
      <c r="AM87" s="203"/>
      <c r="AN87" s="105"/>
      <c r="AO87" s="105"/>
      <c r="AP87" s="105"/>
      <c r="AQ87" s="100"/>
      <c r="AR87" s="100"/>
      <c r="AS87" s="100"/>
      <c r="AT87" s="254"/>
      <c r="AU87" s="103"/>
      <c r="AV87" s="103"/>
      <c r="AW87" s="103"/>
      <c r="AX87" s="103"/>
      <c r="AY87" s="103"/>
    </row>
    <row r="88" spans="2:51" ht="14" customHeight="1" thickBot="1">
      <c r="B88" s="956"/>
      <c r="C88" s="887" t="s">
        <v>283</v>
      </c>
      <c r="D88" s="888"/>
      <c r="E88" s="888"/>
      <c r="F88" s="888"/>
      <c r="G88" s="888"/>
      <c r="H88" s="888"/>
      <c r="I88" s="888"/>
      <c r="J88" s="888"/>
      <c r="K88" s="888"/>
      <c r="L88" s="889"/>
      <c r="M88" s="307"/>
      <c r="N88" s="308"/>
      <c r="O88" s="308"/>
      <c r="P88" s="309"/>
      <c r="Q88" s="307"/>
      <c r="R88" s="308"/>
      <c r="S88" s="308"/>
      <c r="T88" s="309"/>
      <c r="U88" s="310"/>
      <c r="V88" s="311"/>
      <c r="W88" s="311"/>
      <c r="X88" s="312"/>
      <c r="Y88" s="310"/>
      <c r="Z88" s="311"/>
      <c r="AA88" s="311"/>
      <c r="AB88" s="312"/>
      <c r="AC88" s="313"/>
      <c r="AD88" s="314"/>
      <c r="AE88" s="314"/>
      <c r="AF88" s="315"/>
      <c r="AG88" s="835" t="e">
        <f t="shared" ref="AG88:AG90" si="21">IF(AL88&lt;3,"1-NON MAITRISÉE",IF(AND(AL88&gt;=3,AL88&lt;=9.99),"2-INSUF MAITRISÉE",IF(AND(AL88&gt;=10,AL88&lt;16),"3-MAITRISÉE",IF(AL88&gt;=16,"4-BIEN MAITRISÉE","F"))))</f>
        <v>#DIV/0!</v>
      </c>
      <c r="AH88" s="836"/>
      <c r="AI88" s="836"/>
      <c r="AJ88" s="837"/>
      <c r="AK88" s="105">
        <f t="shared" si="5"/>
        <v>0</v>
      </c>
      <c r="AL88" s="105" t="e">
        <f t="shared" ref="AL88" si="22">IF(AK88="","à évaluer",(IF(M88="X",0,0)+IF(N88="X",5,0)+IF(O88="x",15,0)+IF(P88="x",20,0)+IF(Q88="X",0,0)+IF(U88="X",0,0)+IF(V88="X",5,0)+IF(W88="X",15,0)+IF(X88="X",20,0)+IF(R88="X",5,0)+IF(S88="x",15,0)+IF(T88="x",20,0)+IF(Y88="X",0,0)+IF(Z88="X",5,0)+IF(AA88="x",15,0)+IF(AB88="x",20,0)+IF(AC88="X",0,0)+IF(AD88="X",5,0)+IF(AE88="x",15,0)+IF(AF88="x",20,0))/AK88)</f>
        <v>#DIV/0!</v>
      </c>
      <c r="AM88" s="203" t="e">
        <f>(IF(M87="X",0,0)+IF(N87="X",5,0)+IF(O87="x",15,0)+IF(P87="x",20,0)+IF(Q87="X",0,0)+IF(R87="X",5,0)+IF(S87="X",15,0)+IF(T87="X",20,0)+IF(U87="X",0,0)+IF(V87="X",5,0)+IF(W87="x",15,0)+IF(X87="x",20,0)+IF(Y87="X",0,0)+IF(Z87="X",5,0)+IF(AA87="x",15,0)+IF(AB87="x",20,0)+IF(AC87="X",0,0)+IF(AD87="X",5,0)+IF(AE87="x",15,0)+IF(AF87="x",20,0)+IF(M88="X",0,0)+IF(N88="X",5,0)+IF(O88="x",15,0)+IF(P88="x",20,0)+IF(Q88="X",0,0)+IF(R88="X",5,0)+IF(S88="X",15,0)+IF(T88="X",20,0)+IF(U88="X",0,0)+IF(V88="X",5,0)+IF(W88="x",15,0)+IF(X88="x",20,0)+IF(Y88="X",0,0)+IF(Z88="X",5,0)+IF(AA88="x",15,0)+IF(AB88="x",20,0)+IF(AC88="X",0,0)+IF(AD88="X",5,0)+IF(AE88="x",15,0)+IF(AF88="x",20,0))/(+COUNTIF(M87:AF88,"x"))</f>
        <v>#DIV/0!</v>
      </c>
      <c r="AN88" s="105">
        <f>+COUNTIF(M87:AF88,"x")</f>
        <v>0</v>
      </c>
      <c r="AO88" s="105"/>
      <c r="AP88" s="105"/>
      <c r="AQ88" s="100"/>
      <c r="AR88" s="100"/>
      <c r="AS88" s="100"/>
      <c r="AT88" s="254"/>
      <c r="AU88" s="103"/>
      <c r="AV88" s="103"/>
      <c r="AW88" s="103"/>
      <c r="AX88" s="103"/>
      <c r="AY88" s="103"/>
    </row>
    <row r="89" spans="2:51" ht="14" customHeight="1" thickBot="1">
      <c r="B89" s="956"/>
      <c r="C89" s="887" t="s">
        <v>284</v>
      </c>
      <c r="D89" s="888"/>
      <c r="E89" s="888"/>
      <c r="F89" s="888"/>
      <c r="G89" s="888"/>
      <c r="H89" s="888"/>
      <c r="I89" s="888"/>
      <c r="J89" s="888"/>
      <c r="K89" s="888"/>
      <c r="L89" s="889"/>
      <c r="M89" s="307"/>
      <c r="N89" s="308"/>
      <c r="O89" s="308"/>
      <c r="P89" s="309"/>
      <c r="Q89" s="307"/>
      <c r="R89" s="308"/>
      <c r="S89" s="308"/>
      <c r="T89" s="309"/>
      <c r="U89" s="310"/>
      <c r="V89" s="311"/>
      <c r="W89" s="311"/>
      <c r="X89" s="312"/>
      <c r="Y89" s="310"/>
      <c r="Z89" s="311"/>
      <c r="AA89" s="311"/>
      <c r="AB89" s="312"/>
      <c r="AC89" s="313"/>
      <c r="AD89" s="314"/>
      <c r="AE89" s="314"/>
      <c r="AF89" s="315"/>
      <c r="AG89" s="899" t="e">
        <f t="shared" si="21"/>
        <v>#DIV/0!</v>
      </c>
      <c r="AH89" s="900"/>
      <c r="AI89" s="900"/>
      <c r="AJ89" s="901"/>
      <c r="AK89" s="105">
        <f t="shared" si="5"/>
        <v>0</v>
      </c>
      <c r="AL89" s="105" t="e">
        <f>IF(AK89="","à évaluer",(IF(M89="X",0,0)+IF(N89="X",5,0)+IF(O89="x",15,0)+IF(P89="x",20,0)+IF(Q89="X",0,0)+IF(U89="X",0,0)+IF(V89="X",5,0)+IF(W89="X",15,0)+IF(X89="X",20,0)+IF(R89="X",5,0)+IF(S89="x",15,0)+IF(T89="x",20,0)+IF(Y89="X",0,0)+IF(Z89="X",5,0)+IF(AA89="x",15,0)+IF(AB89="x",20,0)+IF(AC89="X",0,0)+IF(AD89="X",5,0)+IF(AE89="x",15,0)+IF(AF89="x",20,0))/AK89)</f>
        <v>#DIV/0!</v>
      </c>
      <c r="AM89" s="203"/>
      <c r="AN89" s="105"/>
      <c r="AO89" s="105"/>
      <c r="AP89" s="105"/>
      <c r="AQ89" s="100"/>
      <c r="AR89" s="100"/>
      <c r="AS89" s="100"/>
      <c r="AT89" s="254"/>
      <c r="AU89" s="103"/>
      <c r="AV89" s="103"/>
      <c r="AW89" s="103"/>
      <c r="AX89" s="103"/>
      <c r="AY89" s="103"/>
    </row>
    <row r="90" spans="2:51" ht="14" customHeight="1" thickBot="1">
      <c r="B90" s="956"/>
      <c r="C90" s="890" t="s">
        <v>285</v>
      </c>
      <c r="D90" s="891"/>
      <c r="E90" s="891"/>
      <c r="F90" s="891"/>
      <c r="G90" s="891"/>
      <c r="H90" s="891"/>
      <c r="I90" s="891"/>
      <c r="J90" s="891"/>
      <c r="K90" s="891"/>
      <c r="L90" s="892"/>
      <c r="M90" s="307"/>
      <c r="N90" s="308"/>
      <c r="O90" s="308"/>
      <c r="P90" s="309"/>
      <c r="Q90" s="307"/>
      <c r="R90" s="308"/>
      <c r="S90" s="308"/>
      <c r="T90" s="309"/>
      <c r="U90" s="310"/>
      <c r="V90" s="311"/>
      <c r="W90" s="311"/>
      <c r="X90" s="312"/>
      <c r="Y90" s="310"/>
      <c r="Z90" s="311"/>
      <c r="AA90" s="311"/>
      <c r="AB90" s="312"/>
      <c r="AC90" s="313"/>
      <c r="AD90" s="314"/>
      <c r="AE90" s="314"/>
      <c r="AF90" s="315"/>
      <c r="AG90" s="969" t="e">
        <f t="shared" si="21"/>
        <v>#DIV/0!</v>
      </c>
      <c r="AH90" s="970"/>
      <c r="AI90" s="970"/>
      <c r="AJ90" s="971"/>
      <c r="AK90" s="105">
        <f t="shared" si="5"/>
        <v>0</v>
      </c>
      <c r="AL90" s="105" t="e">
        <f t="shared" ref="AL90" si="23">IF(AK90="","à évaluer",(IF(M90="X",0,0)+IF(N90="X",5,0)+IF(O90="x",15,0)+IF(P90="x",20,0)+IF(Q90="X",0,0)+IF(U90="X",0,0)+IF(V90="X",5,0)+IF(W90="X",15,0)+IF(X90="X",20,0)+IF(R90="X",5,0)+IF(S90="x",15,0)+IF(T90="x",20,0)+IF(Y90="X",0,0)+IF(Z90="X",5,0)+IF(AA90="x",15,0)+IF(AB90="x",20,0)+IF(AC90="X",0,0)+IF(AD90="X",5,0)+IF(AE90="x",15,0)+IF(AF90="x",20,0))/AK90)</f>
        <v>#DIV/0!</v>
      </c>
      <c r="AM90" s="203" t="e">
        <f>(IF(M88="X",0,0)+IF(N88="X",5,0)+IF(O88="x",15,0)+IF(P88="x",20,0)+IF(Q88="X",0,0)+IF(R88="X",5,0)+IF(S88="X",15,0)+IF(T88="X",20,0)+IF(U88="X",0,0)+IF(V88="X",5,0)+IF(W88="x",15,0)+IF(X88="x",20,0)+IF(Y88="X",0,0)+IF(Z88="X",5,0)+IF(AA88="x",15,0)+IF(AB88="x",20,0)+IF(AC88="X",0,0)+IF(AD88="X",5,0)+IF(AE88="x",15,0)+IF(AF88="x",20,0)
+IF(M89="X",0,0)+IF(N89="X",5,0)+IF(O89="x",15,0)+IF(P89="x",20,0)+IF(Q89="X",0,0)+IF(R89="X",5,0)+IF(S89="X",15,0)+IF(T89="X",20,0)+IF(U89="X",0,0)+IF(V89="X",5,0)+IF(W89="x",15,0)+IF(X89="x",20,0)+IF(Y89="X",0,0)+IF(Z89="X",5,0)+IF(AA89="x",15,0)+IF(AB89="x",20,0)+IF(AC89="X",0,0)+IF(AD89="X",5,0)+IF(AE89="x",15,0)+IF(AF89="x",20,0)
+IF(M90="X",0,0)+IF(N90="X",5,0)+IF(O90="x",15,0)+IF(P90="x",20,0)+IF(Q90="X",0,0)+IF(R90="X",5,0)+IF(S90="X",15,0)+IF(T90="X",20,0)+IF(U90="X",0,0)+IF(V90="X",5,0)+IF(W90="x",15,0)+IF(X90="x",20,0)+IF(Y90="X",0,0)+IF(Z90="X",5,0)+IF(AA90="x",15,0)+IF(AB90="x",20,0)+IF(AC90="X",0,0)+IF(AD90="X",5,0)+IF(AE90="x",15,0)+IF(AF90="x",20,0))
/(+COUNTIF(M88:AF90,"x"))</f>
        <v>#DIV/0!</v>
      </c>
      <c r="AN90" s="105">
        <f>+COUNTIF(L89:AF90,"x")</f>
        <v>0</v>
      </c>
      <c r="AO90" s="105"/>
      <c r="AP90" s="105"/>
      <c r="AQ90" s="100"/>
      <c r="AR90" s="100"/>
      <c r="AS90" s="100"/>
      <c r="AT90" s="254"/>
      <c r="AU90" s="103"/>
      <c r="AV90" s="103"/>
      <c r="AW90" s="103"/>
      <c r="AX90" s="103"/>
      <c r="AY90" s="103"/>
    </row>
    <row r="91" spans="2:51" ht="15" customHeight="1" thickTop="1" thickBot="1">
      <c r="B91" s="956"/>
      <c r="C91" s="972" t="s">
        <v>197</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842" t="str">
        <f>IFERROR(IF(AM94="","",(IF(AM94&lt;3,"1-NON MAITRISÉE",IF(AND(AM94&gt;=3,AM94&lt;=9.99),"2-INSUF MAITRISÉE",IF(AND(AM94&gt;=10,AM94&lt;16),"3-MAITRISÉE",IF(AM94&gt;=16,"4-BIEN MAITRISÉE","F")))))),"Saisir les X")</f>
        <v>Saisir les X</v>
      </c>
      <c r="AH91" s="843"/>
      <c r="AI91" s="843"/>
      <c r="AJ91" s="844"/>
      <c r="AL91" s="105"/>
      <c r="AM91" s="203"/>
      <c r="AN91" s="105"/>
      <c r="AO91" s="105"/>
      <c r="AP91" s="105"/>
      <c r="AQ91" s="100"/>
      <c r="AR91" s="100"/>
      <c r="AS91" s="100"/>
      <c r="AT91" s="103"/>
      <c r="AU91" s="103"/>
      <c r="AV91" s="103"/>
      <c r="AW91" s="103"/>
      <c r="AX91" s="103"/>
      <c r="AY91" s="103"/>
    </row>
    <row r="92" spans="2:51" ht="14" customHeight="1" thickBot="1">
      <c r="B92" s="956"/>
      <c r="C92" s="887" t="s">
        <v>425</v>
      </c>
      <c r="D92" s="888"/>
      <c r="E92" s="888"/>
      <c r="F92" s="888"/>
      <c r="G92" s="888"/>
      <c r="H92" s="888"/>
      <c r="I92" s="888"/>
      <c r="J92" s="888"/>
      <c r="K92" s="888"/>
      <c r="L92" s="889"/>
      <c r="M92" s="307"/>
      <c r="N92" s="308"/>
      <c r="O92" s="308"/>
      <c r="P92" s="309"/>
      <c r="Q92" s="307"/>
      <c r="R92" s="308"/>
      <c r="S92" s="308"/>
      <c r="T92" s="309"/>
      <c r="U92" s="310"/>
      <c r="V92" s="311"/>
      <c r="W92" s="311"/>
      <c r="X92" s="312"/>
      <c r="Y92" s="310"/>
      <c r="Z92" s="311"/>
      <c r="AA92" s="311"/>
      <c r="AB92" s="312"/>
      <c r="AC92" s="313"/>
      <c r="AD92" s="314"/>
      <c r="AE92" s="314"/>
      <c r="AF92" s="315"/>
      <c r="AG92" s="835" t="e">
        <f t="shared" ref="AG92:AG93" si="24">IF(AL92&lt;3,"1-NON MAITRISÉE",IF(AND(AL92&gt;=3,AL92&lt;=9.99),"2-INSUF MAITRISÉE",IF(AND(AL92&gt;=10,AL92&lt;16),"3-MAITRISÉE",IF(AL92&gt;=16,"4-BIEN MAITRISÉE","F"))))</f>
        <v>#DIV/0!</v>
      </c>
      <c r="AH92" s="836"/>
      <c r="AI92" s="836"/>
      <c r="AJ92" s="837"/>
      <c r="AK92" s="105">
        <f t="shared" ref="AK92" si="25">+COUNTIF(M92:AF92,"x")</f>
        <v>0</v>
      </c>
      <c r="AL92" s="105" t="e">
        <f t="shared" ref="AL92" si="26">IF(AK92="","à évaluer",(IF(M92="X",0,0)+IF(N92="X",5,0)+IF(O92="x",15,0)+IF(P92="x",20,0)+IF(Q92="X",0,0)+IF(U92="X",0,0)+IF(V92="X",5,0)+IF(W92="X",15,0)+IF(X92="X",20,0)+IF(R92="X",5,0)+IF(S92="x",15,0)+IF(T92="x",20,0)+IF(Y92="X",0,0)+IF(Z92="X",5,0)+IF(AA92="x",15,0)+IF(AB92="x",20,0)+IF(AC92="X",0,0)+IF(AD92="X",5,0)+IF(AE92="x",15,0)+IF(AF92="x",20,0))/AK92)</f>
        <v>#DIV/0!</v>
      </c>
      <c r="AM92" s="203" t="e">
        <f>(IF(M91="X",0,0)+IF(N91="X",5,0)+IF(O91="x",15,0)+IF(P91="x",20,0)+IF(Q91="X",0,0)+IF(R91="X",5,0)+IF(S91="X",15,0)+IF(T91="X",20,0)+IF(U91="X",0,0)+IF(V91="X",5,0)+IF(W91="x",15,0)+IF(X91="x",20,0)+IF(Y91="X",0,0)+IF(Z91="X",5,0)+IF(AA91="x",15,0)+IF(AB91="x",20,0)+IF(AC91="X",0,0)+IF(AD91="X",5,0)+IF(AE91="x",15,0)+IF(AF91="x",20,0)+IF(M92="X",0,0)+IF(N92="X",5,0)+IF(O92="x",15,0)+IF(P92="x",20,0)+IF(Q92="X",0,0)+IF(R92="X",5,0)+IF(S92="X",15,0)+IF(T92="X",20,0)+IF(U92="X",0,0)+IF(V92="X",5,0)+IF(W92="x",15,0)+IF(X92="x",20,0)+IF(Y92="X",0,0)+IF(Z92="X",5,0)+IF(AA92="x",15,0)+IF(AB92="x",20,0)+IF(AC92="X",0,0)+IF(AD92="X",5,0)+IF(AE92="x",15,0)+IF(AF92="x",20,0))/(+COUNTIF(M91:AF92,"x"))</f>
        <v>#DIV/0!</v>
      </c>
      <c r="AN92" s="105">
        <f>+COUNTIF(M91:AF92,"x")</f>
        <v>0</v>
      </c>
      <c r="AO92" s="105"/>
      <c r="AP92" s="105"/>
      <c r="AQ92" s="100"/>
      <c r="AR92" s="100"/>
      <c r="AS92" s="100"/>
      <c r="AT92" s="103"/>
      <c r="AU92" s="103"/>
      <c r="AV92" s="103"/>
      <c r="AW92" s="103"/>
      <c r="AX92" s="103"/>
      <c r="AY92" s="103"/>
    </row>
    <row r="93" spans="2:51" ht="14" customHeight="1" thickBot="1">
      <c r="B93" s="956"/>
      <c r="C93" s="887" t="s">
        <v>286</v>
      </c>
      <c r="D93" s="888"/>
      <c r="E93" s="888"/>
      <c r="F93" s="888"/>
      <c r="G93" s="888"/>
      <c r="H93" s="888"/>
      <c r="I93" s="888"/>
      <c r="J93" s="888"/>
      <c r="K93" s="888"/>
      <c r="L93" s="889"/>
      <c r="M93" s="307"/>
      <c r="N93" s="308"/>
      <c r="O93" s="308"/>
      <c r="P93" s="309"/>
      <c r="Q93" s="307"/>
      <c r="R93" s="308"/>
      <c r="S93" s="308"/>
      <c r="T93" s="309"/>
      <c r="U93" s="310"/>
      <c r="V93" s="311"/>
      <c r="W93" s="311"/>
      <c r="X93" s="312"/>
      <c r="Y93" s="310"/>
      <c r="Z93" s="311"/>
      <c r="AA93" s="311"/>
      <c r="AB93" s="312"/>
      <c r="AC93" s="313"/>
      <c r="AD93" s="314"/>
      <c r="AE93" s="314"/>
      <c r="AF93" s="315"/>
      <c r="AG93" s="899" t="e">
        <f t="shared" si="24"/>
        <v>#DIV/0!</v>
      </c>
      <c r="AH93" s="900"/>
      <c r="AI93" s="900"/>
      <c r="AJ93" s="901"/>
      <c r="AK93" s="105">
        <f t="shared" si="5"/>
        <v>0</v>
      </c>
      <c r="AL93" s="105" t="e">
        <f>IF(AK93="","à évaluer",(IF(M93="X",0,0)+IF(N93="X",5,0)+IF(O93="x",15,0)+IF(P93="x",20,0)+IF(Q93="X",0,0)+IF(U93="X",0,0)+IF(V93="X",5,0)+IF(W93="X",15,0)+IF(X93="X",20,0)+IF(R93="X",5,0)+IF(S93="x",15,0)+IF(T93="x",20,0)+IF(Y93="X",0,0)+IF(Z93="X",5,0)+IF(AA93="x",15,0)+IF(AB93="x",20,0)+IF(AC93="X",0,0)+IF(AD93="X",5,0)+IF(AE93="x",15,0)+IF(AF93="x",20,0))/AK93)</f>
        <v>#DIV/0!</v>
      </c>
      <c r="AM93" s="203"/>
      <c r="AN93" s="105"/>
      <c r="AO93" s="105"/>
      <c r="AP93" s="105"/>
      <c r="AQ93" s="100"/>
      <c r="AR93" s="100"/>
      <c r="AS93" s="100"/>
      <c r="AT93" s="103"/>
      <c r="AU93" s="103"/>
      <c r="AV93" s="103"/>
      <c r="AW93" s="103"/>
      <c r="AX93" s="103"/>
      <c r="AY93" s="103"/>
    </row>
    <row r="94" spans="2:51" ht="14" customHeight="1" thickBot="1">
      <c r="B94" s="956"/>
      <c r="C94" s="890" t="s">
        <v>287</v>
      </c>
      <c r="D94" s="891"/>
      <c r="E94" s="891"/>
      <c r="F94" s="891"/>
      <c r="G94" s="891"/>
      <c r="H94" s="891"/>
      <c r="I94" s="891"/>
      <c r="J94" s="891"/>
      <c r="K94" s="891"/>
      <c r="L94" s="892"/>
      <c r="M94" s="307"/>
      <c r="N94" s="308"/>
      <c r="O94" s="308"/>
      <c r="P94" s="309"/>
      <c r="Q94" s="307"/>
      <c r="R94" s="308"/>
      <c r="S94" s="308"/>
      <c r="T94" s="309"/>
      <c r="U94" s="310"/>
      <c r="V94" s="311"/>
      <c r="W94" s="311"/>
      <c r="X94" s="312"/>
      <c r="Y94" s="310"/>
      <c r="Z94" s="311"/>
      <c r="AA94" s="311"/>
      <c r="AB94" s="312"/>
      <c r="AC94" s="313"/>
      <c r="AD94" s="314"/>
      <c r="AE94" s="314"/>
      <c r="AF94" s="315"/>
      <c r="AG94" s="969" t="e">
        <f t="shared" si="19"/>
        <v>#DIV/0!</v>
      </c>
      <c r="AH94" s="970"/>
      <c r="AI94" s="970"/>
      <c r="AJ94" s="971"/>
      <c r="AK94" s="105">
        <f t="shared" si="5"/>
        <v>0</v>
      </c>
      <c r="AL94" s="105" t="e">
        <f t="shared" ref="AL94" si="27">IF(AK94="","à évaluer",(IF(M94="X",0,0)+IF(N94="X",5,0)+IF(O94="x",15,0)+IF(P94="x",20,0)+IF(Q94="X",0,0)+IF(U94="X",0,0)+IF(V94="X",5,0)+IF(W94="X",15,0)+IF(X94="X",20,0)+IF(R94="X",5,0)+IF(S94="x",15,0)+IF(T94="x",20,0)+IF(Y94="X",0,0)+IF(Z94="X",5,0)+IF(AA94="x",15,0)+IF(AB94="x",20,0)+IF(AC94="X",0,0)+IF(AD94="X",5,0)+IF(AE94="x",15,0)+IF(AF94="x",20,0))/AK94)</f>
        <v>#DIV/0!</v>
      </c>
      <c r="AM94" s="203" t="e">
        <f>(IF(M92="X",0,0)+IF(N92="X",5,0)+IF(O92="x",15,0)+IF(P92="x",20,0)+IF(Q92="X",0,0)+IF(R92="X",5,0)+IF(S92="X",15,0)+IF(T92="X",20,0)+IF(U92="X",0,0)+IF(V92="X",5,0)+IF(W92="x",15,0)+IF(X92="x",20,0)+IF(Y92="X",0,0)+IF(Z92="X",5,0)+IF(AA92="x",15,0)+IF(AB92="x",20,0)+IF(AC92="X",0,0)+IF(AD92="X",5,0)+IF(AE92="x",15,0)+IF(AF92="x",20,0)
+IF(M93="X",0,0)+IF(N93="X",5,0)+IF(O93="x",15,0)+IF(P93="x",20,0)+IF(Q93="X",0,0)+IF(R93="X",5,0)+IF(S93="X",15,0)+IF(T93="X",20,0)+IF(U93="X",0,0)+IF(V93="X",5,0)+IF(W93="x",15,0)+IF(X93="x",20,0)+IF(Y93="X",0,0)+IF(Z93="X",5,0)+IF(AA93="x",15,0)+IF(AB93="x",20,0)+IF(AC93="X",0,0)+IF(AD93="X",5,0)+IF(AE93="x",15,0)+IF(AF93="x",20,0)
+IF(M94="X",0,0)+IF(N94="X",5,0)+IF(O94="x",15,0)+IF(P94="x",20,0)+IF(Q94="X",0,0)+IF(R94="X",5,0)+IF(S94="X",15,0)+IF(T94="X",20,0)+IF(U94="X",0,0)+IF(V94="X",5,0)+IF(W94="x",15,0)+IF(X94="x",20,0)+IF(Y94="X",0,0)+IF(Z94="X",5,0)+IF(AA94="x",15,0)+IF(AB94="x",20,0)+IF(AC94="X",0,0)+IF(AD94="X",5,0)+IF(AE94="x",15,0)+IF(AF94="x",20,0))
/(+COUNTIF(M92:AF94,"x"))</f>
        <v>#DIV/0!</v>
      </c>
      <c r="AN94" s="105">
        <f>+COUNTIF(L93:AF94,"x")</f>
        <v>0</v>
      </c>
      <c r="AO94" s="105"/>
      <c r="AP94" s="105"/>
      <c r="AQ94" s="100"/>
      <c r="AR94" s="100"/>
      <c r="AS94" s="100"/>
      <c r="AT94" s="103"/>
      <c r="AU94" s="103"/>
      <c r="AV94" s="103"/>
      <c r="AW94" s="103"/>
      <c r="AX94" s="103"/>
      <c r="AY94" s="103"/>
    </row>
    <row r="95" spans="2:51" ht="23" customHeight="1" thickBot="1">
      <c r="B95" s="845" t="s">
        <v>198</v>
      </c>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7"/>
      <c r="AH95" s="847"/>
      <c r="AI95" s="847"/>
      <c r="AJ95" s="848"/>
      <c r="AL95" s="108"/>
      <c r="AM95" s="203"/>
      <c r="AN95" s="100"/>
      <c r="AO95" s="100"/>
      <c r="AP95" s="100"/>
      <c r="AQ95" s="100"/>
      <c r="AR95" s="100"/>
      <c r="AS95" s="100"/>
      <c r="AT95" s="103"/>
      <c r="AU95" s="103"/>
      <c r="AV95" s="103"/>
      <c r="AW95" s="103"/>
      <c r="AX95" s="103"/>
      <c r="AY95" s="103"/>
    </row>
    <row r="96" spans="2:51" ht="15" customHeight="1" thickTop="1" thickBot="1">
      <c r="B96" s="953" t="s">
        <v>237</v>
      </c>
      <c r="C96" s="897" t="s">
        <v>200</v>
      </c>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42" t="str">
        <f>IFERROR(IF(AM99="","",(IF(AM99&lt;3,"1-NON MAITRISÉE",IF(AND(AM99&gt;=3,AM99&lt;=9.99),"2-INSUF MAITRISÉE",IF(AND(AM99&gt;=10,AM99&lt;16),"3-MAITRISÉE",IF(AM99&gt;=16,"4-BIEN MAITRISÉE","F")))))),"Saisir les X")</f>
        <v>Saisir les X</v>
      </c>
      <c r="AH96" s="843"/>
      <c r="AI96" s="843"/>
      <c r="AJ96" s="844"/>
      <c r="AL96" s="105"/>
      <c r="AM96" s="203"/>
      <c r="AN96" s="105"/>
      <c r="AO96" s="105"/>
      <c r="AP96" s="105"/>
      <c r="AQ96" s="100"/>
      <c r="AR96" s="100"/>
      <c r="AS96" s="100"/>
      <c r="AT96" s="103"/>
      <c r="AU96" s="103"/>
      <c r="AV96" s="103"/>
      <c r="AW96" s="103"/>
      <c r="AX96" s="103"/>
      <c r="AY96" s="103"/>
    </row>
    <row r="97" spans="2:51" ht="14" customHeight="1" thickTop="1">
      <c r="B97" s="954"/>
      <c r="C97" s="887" t="s">
        <v>288</v>
      </c>
      <c r="D97" s="888"/>
      <c r="E97" s="888"/>
      <c r="F97" s="888"/>
      <c r="G97" s="888"/>
      <c r="H97" s="888"/>
      <c r="I97" s="888"/>
      <c r="J97" s="888"/>
      <c r="K97" s="888"/>
      <c r="L97" s="889"/>
      <c r="M97" s="307"/>
      <c r="N97" s="308"/>
      <c r="O97" s="308"/>
      <c r="P97" s="309"/>
      <c r="Q97" s="307"/>
      <c r="R97" s="308"/>
      <c r="S97" s="308"/>
      <c r="T97" s="309"/>
      <c r="U97" s="310"/>
      <c r="V97" s="311"/>
      <c r="W97" s="311"/>
      <c r="X97" s="312"/>
      <c r="Y97" s="310"/>
      <c r="Z97" s="311"/>
      <c r="AA97" s="311"/>
      <c r="AB97" s="312"/>
      <c r="AC97" s="313"/>
      <c r="AD97" s="314"/>
      <c r="AE97" s="314"/>
      <c r="AF97" s="315"/>
      <c r="AG97" s="835" t="e">
        <f t="shared" ref="AG97:AG99" si="28">IF(AL97&lt;3,"1-NON MAITRISÉE",IF(AND(AL97&gt;=3,AL97&lt;=9.99),"2-INSUF MAITRISÉE",IF(AND(AL97&gt;=10,AL97&lt;16),"3-MAITRISÉE",IF(AL97&gt;=16,"4-BIEN MAITRISÉE","F"))))</f>
        <v>#DIV/0!</v>
      </c>
      <c r="AH97" s="836"/>
      <c r="AI97" s="836"/>
      <c r="AJ97" s="837"/>
      <c r="AK97" s="105">
        <f t="shared" ref="AK97:AK103" si="29">+COUNTIF(M97:AF97,"x")</f>
        <v>0</v>
      </c>
      <c r="AL97" s="105" t="e">
        <f>IF(AK97="","à évaluer",(IF(M97="X",0,0)+IF(N97="X",5,0)+IF(O97="x",15,0)+IF(P97="x",20,0)+IF(Q97="X",0,0)+IF(U97="X",0,0)+IF(V97="X",5,0)+IF(W97="X",15,0)+IF(X97="X",20,0)+IF(R97="X",5,0)+IF(S97="x",15,0)+IF(T97="x",20,0)+IF(Y97="X",0,0)+IF(Z97="X",5,0)+IF(AA97="x",15,0)+IF(AB97="x",20,0)+IF(AC97="X",0,0)+IF(AD97="X",5,0)+IF(AE97="x",15,0)+IF(AF97="x",20,0))/AK97)</f>
        <v>#DIV/0!</v>
      </c>
      <c r="AM97" s="203"/>
      <c r="AN97" s="105"/>
      <c r="AO97" s="105"/>
      <c r="AP97" s="105"/>
      <c r="AQ97" s="100"/>
      <c r="AR97" s="100"/>
      <c r="AS97" s="100"/>
      <c r="AT97" s="103"/>
      <c r="AU97" s="103"/>
      <c r="AV97" s="103"/>
      <c r="AW97" s="103"/>
      <c r="AX97" s="103"/>
      <c r="AY97" s="103"/>
    </row>
    <row r="98" spans="2:51" ht="14" customHeight="1">
      <c r="B98" s="954"/>
      <c r="C98" s="887" t="s">
        <v>289</v>
      </c>
      <c r="D98" s="888"/>
      <c r="E98" s="888"/>
      <c r="F98" s="888"/>
      <c r="G98" s="888"/>
      <c r="H98" s="888"/>
      <c r="I98" s="888"/>
      <c r="J98" s="888"/>
      <c r="K98" s="888"/>
      <c r="L98" s="889"/>
      <c r="M98" s="307"/>
      <c r="N98" s="308"/>
      <c r="O98" s="308"/>
      <c r="P98" s="309"/>
      <c r="Q98" s="307"/>
      <c r="R98" s="308"/>
      <c r="S98" s="308"/>
      <c r="T98" s="309"/>
      <c r="U98" s="310"/>
      <c r="V98" s="311"/>
      <c r="W98" s="311"/>
      <c r="X98" s="312"/>
      <c r="Y98" s="310"/>
      <c r="Z98" s="311"/>
      <c r="AA98" s="311"/>
      <c r="AB98" s="312"/>
      <c r="AC98" s="313"/>
      <c r="AD98" s="314"/>
      <c r="AE98" s="314"/>
      <c r="AF98" s="315"/>
      <c r="AG98" s="969" t="e">
        <f t="shared" si="28"/>
        <v>#DIV/0!</v>
      </c>
      <c r="AH98" s="970"/>
      <c r="AI98" s="970"/>
      <c r="AJ98" s="971"/>
      <c r="AK98" s="105">
        <f t="shared" si="29"/>
        <v>0</v>
      </c>
      <c r="AL98" s="105" t="e">
        <f t="shared" ref="AL98:AL99" si="30">IF(AK98="","à évaluer",(IF(M98="X",0,0)+IF(N98="X",5,0)+IF(O98="x",15,0)+IF(P98="x",20,0)+IF(Q98="X",0,0)+IF(U98="X",0,0)+IF(V98="X",5,0)+IF(W98="X",15,0)+IF(X98="X",20,0)+IF(R98="X",5,0)+IF(S98="x",15,0)+IF(T98="x",20,0)+IF(Y98="X",0,0)+IF(Z98="X",5,0)+IF(AA98="x",15,0)+IF(AB98="x",20,0)+IF(AC98="X",0,0)+IF(AD98="X",5,0)+IF(AE98="x",15,0)+IF(AF98="x",20,0))/AK98)</f>
        <v>#DIV/0!</v>
      </c>
      <c r="AM98" s="203"/>
      <c r="AN98" s="105"/>
      <c r="AO98" s="105"/>
      <c r="AP98" s="105"/>
      <c r="AQ98" s="100"/>
      <c r="AR98" s="100"/>
      <c r="AS98" s="100"/>
      <c r="AT98" s="103"/>
      <c r="AU98" s="103"/>
      <c r="AV98" s="103"/>
      <c r="AW98" s="103"/>
      <c r="AX98" s="103"/>
      <c r="AY98" s="103"/>
    </row>
    <row r="99" spans="2:51" ht="14" customHeight="1" thickBot="1">
      <c r="B99" s="954"/>
      <c r="C99" s="890" t="s">
        <v>290</v>
      </c>
      <c r="D99" s="891"/>
      <c r="E99" s="891"/>
      <c r="F99" s="891"/>
      <c r="G99" s="891"/>
      <c r="H99" s="891"/>
      <c r="I99" s="891"/>
      <c r="J99" s="891"/>
      <c r="K99" s="891"/>
      <c r="L99" s="892"/>
      <c r="M99" s="307"/>
      <c r="N99" s="308"/>
      <c r="O99" s="308"/>
      <c r="P99" s="309"/>
      <c r="Q99" s="307"/>
      <c r="R99" s="308"/>
      <c r="S99" s="308"/>
      <c r="T99" s="309"/>
      <c r="U99" s="310"/>
      <c r="V99" s="311"/>
      <c r="W99" s="311"/>
      <c r="X99" s="312"/>
      <c r="Y99" s="310"/>
      <c r="Z99" s="311"/>
      <c r="AA99" s="311"/>
      <c r="AB99" s="312"/>
      <c r="AC99" s="313"/>
      <c r="AD99" s="314"/>
      <c r="AE99" s="314"/>
      <c r="AF99" s="315"/>
      <c r="AG99" s="969" t="e">
        <f t="shared" si="28"/>
        <v>#DIV/0!</v>
      </c>
      <c r="AH99" s="970"/>
      <c r="AI99" s="970"/>
      <c r="AJ99" s="971"/>
      <c r="AK99" s="105">
        <f t="shared" si="29"/>
        <v>0</v>
      </c>
      <c r="AL99" s="105" t="e">
        <f t="shared" si="30"/>
        <v>#DIV/0!</v>
      </c>
      <c r="AM99" s="203" t="e">
        <f>(IF(M97="X",0,0)+IF(N97="X",5,0)+IF(O97="x",15,0)+IF(P97="x",20,0)+IF(Q97="X",0,0)+IF(R97="X",5,0)+IF(S97="X",15,0)+IF(T97="X",20,0)+IF(U97="X",0,0)+IF(V97="X",5,0)+IF(W97="x",15,0)+IF(X97="x",20,0)+IF(Y97="X",0,0)+IF(Z97="X",5,0)+IF(AA97="x",15,0)+IF(AB97="x",20,0)+IF(AC97="X",0,0)+IF(AD97="X",5,0)+IF(AE97="x",15,0)+IF(AF97="x",20,0)
+IF(M98="X",0,0)+IF(N98="X",5,0)+IF(O98="x",15,0)+IF(P98="x",20,0)+IF(Q98="X",0,0)+IF(R98="X",5,0)+IF(S98="X",15,0)+IF(T98="X",20,0)+IF(U98="X",0,0)+IF(V98="X",5,0)+IF(W98="x",15,0)+IF(X98="x",20,0)+IF(Y98="X",0,0)+IF(Z98="X",5,0)+IF(AA98="x",15,0)+IF(AB98="x",20,0)+IF(AC98="X",0,0)+IF(AD98="X",5,0)+IF(AE98="x",15,0)+IF(AF98="x",20,0)
+IF(M99="X",0,0)+IF(N99="X",5,0)+IF(O99="x",15,0)+IF(P99="x",20,0)+IF(Q99="X",0,0)+IF(R99="X",5,0)+IF(S99="X",15,0)+IF(T99="X",20,0)+IF(U99="X",0,0)+IF(V99="X",5,0)+IF(W99="x",15,0)+IF(X99="x",20,0)+IF(Y99="X",0,0)+IF(Z99="X",5,0)+IF(AA99="x",15,0)+IF(AB99="x",20,0)+IF(AC99="X",0,0)+IF(AD99="X",5,0)+IF(AE99="x",15,0)+IF(AF99="x",20,0))
/(+COUNTIF(M97:AF99,"x"))</f>
        <v>#DIV/0!</v>
      </c>
      <c r="AN99" s="105"/>
      <c r="AO99" s="105"/>
      <c r="AP99" s="105"/>
      <c r="AQ99" s="100"/>
      <c r="AR99" s="100"/>
      <c r="AS99" s="100"/>
      <c r="AT99" s="103"/>
      <c r="AU99" s="103"/>
      <c r="AV99" s="103"/>
      <c r="AW99" s="103"/>
      <c r="AX99" s="103"/>
      <c r="AY99" s="103"/>
    </row>
    <row r="100" spans="2:51" ht="15" customHeight="1" thickTop="1" thickBot="1">
      <c r="B100" s="954"/>
      <c r="C100" s="972" t="s">
        <v>201</v>
      </c>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842" t="str">
        <f>IFERROR(IF(AM103="","",(IF(AM103&lt;3,"1-NON MAITRISÉE",IF(AND(AM103&gt;=3,AM103&lt;=9.99),"2-INSUF MAITRISÉE",IF(AND(AM103&gt;=10,AM103&lt;16),"3-MAITRISÉE",IF(AM103&gt;=16,"4-BIEN MAITRISÉE","F")))))),"Saisir les X")</f>
        <v>Saisir les X</v>
      </c>
      <c r="AH100" s="843"/>
      <c r="AI100" s="843"/>
      <c r="AJ100" s="844"/>
      <c r="AL100" s="105"/>
      <c r="AM100" s="203"/>
      <c r="AN100" s="105"/>
      <c r="AO100" s="105"/>
      <c r="AP100" s="105"/>
      <c r="AQ100" s="100"/>
      <c r="AR100" s="100"/>
      <c r="AS100" s="100"/>
      <c r="AT100" s="103"/>
      <c r="AU100" s="103"/>
      <c r="AV100" s="103"/>
      <c r="AW100" s="103"/>
      <c r="AX100" s="103"/>
      <c r="AY100" s="103"/>
    </row>
    <row r="101" spans="2:51" ht="14" customHeight="1" thickTop="1">
      <c r="B101" s="954"/>
      <c r="C101" s="887" t="s">
        <v>291</v>
      </c>
      <c r="D101" s="888"/>
      <c r="E101" s="888"/>
      <c r="F101" s="888"/>
      <c r="G101" s="888"/>
      <c r="H101" s="888"/>
      <c r="I101" s="888"/>
      <c r="J101" s="888"/>
      <c r="K101" s="888"/>
      <c r="L101" s="889"/>
      <c r="M101" s="307"/>
      <c r="N101" s="308"/>
      <c r="O101" s="308"/>
      <c r="P101" s="309"/>
      <c r="Q101" s="307"/>
      <c r="R101" s="308"/>
      <c r="S101" s="308"/>
      <c r="T101" s="309"/>
      <c r="U101" s="310"/>
      <c r="V101" s="311"/>
      <c r="W101" s="311"/>
      <c r="X101" s="312"/>
      <c r="Y101" s="310"/>
      <c r="Z101" s="311"/>
      <c r="AA101" s="311"/>
      <c r="AB101" s="312"/>
      <c r="AC101" s="313"/>
      <c r="AD101" s="314"/>
      <c r="AE101" s="314"/>
      <c r="AF101" s="315"/>
      <c r="AG101" s="835" t="e">
        <f t="shared" ref="AG101:AG103" si="31">IF(AL101&lt;3,"1-NON MAITRISÉE",IF(AND(AL101&gt;=3,AL101&lt;=9.99),"2-INSUF MAITRISÉE",IF(AND(AL101&gt;=10,AL101&lt;16),"3-MAITRISÉE",IF(AL101&gt;=16,"4-BIEN MAITRISÉE","F"))))</f>
        <v>#DIV/0!</v>
      </c>
      <c r="AH101" s="836"/>
      <c r="AI101" s="836"/>
      <c r="AJ101" s="837"/>
      <c r="AK101" s="105">
        <f>+COUNTIF(M101:AF101,"x")</f>
        <v>0</v>
      </c>
      <c r="AL101" s="105" t="e">
        <f t="shared" ref="AL101:AL102" si="32">IF(AK101="","à évaluer",(IF(M101="X",0,0)+IF(N101="X",5,0)+IF(O101="x",15,0)+IF(P101="x",20,0)+IF(Q101="X",0,0)+IF(U101="X",0,0)+IF(V101="X",5,0)+IF(W101="X",15,0)+IF(X101="X",20,0)+IF(R101="X",5,0)+IF(S101="x",15,0)+IF(T101="x",20,0)+IF(Y101="X",0,0)+IF(Z101="X",5,0)+IF(AA101="x",15,0)+IF(AB101="x",20,0)+IF(AC101="X",0,0)+IF(AD101="X",5,0)+IF(AE101="x",15,0)+IF(AF101="x",20,0))/AK101)</f>
        <v>#DIV/0!</v>
      </c>
      <c r="AM101" s="203"/>
      <c r="AN101" s="105"/>
      <c r="AO101" s="105"/>
      <c r="AP101" s="105"/>
      <c r="AQ101" s="100"/>
      <c r="AR101" s="100"/>
      <c r="AS101" s="100"/>
      <c r="AT101" s="103"/>
      <c r="AU101" s="103"/>
      <c r="AV101" s="103"/>
      <c r="AW101" s="103"/>
      <c r="AX101" s="103"/>
      <c r="AY101" s="103"/>
    </row>
    <row r="102" spans="2:51" ht="14" customHeight="1">
      <c r="B102" s="954"/>
      <c r="C102" s="887" t="s">
        <v>292</v>
      </c>
      <c r="D102" s="888"/>
      <c r="E102" s="888"/>
      <c r="F102" s="888"/>
      <c r="G102" s="888"/>
      <c r="H102" s="888"/>
      <c r="I102" s="888"/>
      <c r="J102" s="888"/>
      <c r="K102" s="888"/>
      <c r="L102" s="889"/>
      <c r="M102" s="307"/>
      <c r="N102" s="308"/>
      <c r="O102" s="308"/>
      <c r="P102" s="309"/>
      <c r="Q102" s="307"/>
      <c r="R102" s="308"/>
      <c r="S102" s="308"/>
      <c r="T102" s="309"/>
      <c r="U102" s="310"/>
      <c r="V102" s="311"/>
      <c r="W102" s="311"/>
      <c r="X102" s="312"/>
      <c r="Y102" s="310"/>
      <c r="Z102" s="311"/>
      <c r="AA102" s="311"/>
      <c r="AB102" s="312"/>
      <c r="AC102" s="313"/>
      <c r="AD102" s="314"/>
      <c r="AE102" s="314"/>
      <c r="AF102" s="315"/>
      <c r="AG102" s="969" t="e">
        <f t="shared" si="31"/>
        <v>#DIV/0!</v>
      </c>
      <c r="AH102" s="970"/>
      <c r="AI102" s="970"/>
      <c r="AJ102" s="971"/>
      <c r="AK102" s="105">
        <f t="shared" si="29"/>
        <v>0</v>
      </c>
      <c r="AL102" s="105" t="e">
        <f t="shared" si="32"/>
        <v>#DIV/0!</v>
      </c>
      <c r="AM102" s="203"/>
      <c r="AN102" s="105"/>
      <c r="AO102" s="105"/>
      <c r="AP102" s="105"/>
      <c r="AQ102" s="100"/>
      <c r="AR102" s="100"/>
      <c r="AS102" s="100"/>
      <c r="AT102" s="103"/>
      <c r="AU102" s="103"/>
      <c r="AV102" s="103"/>
      <c r="AW102" s="103"/>
      <c r="AX102" s="103"/>
      <c r="AY102" s="103"/>
    </row>
    <row r="103" spans="2:51" ht="14" customHeight="1" thickBot="1">
      <c r="B103" s="955"/>
      <c r="C103" s="890" t="s">
        <v>293</v>
      </c>
      <c r="D103" s="891"/>
      <c r="E103" s="891"/>
      <c r="F103" s="891"/>
      <c r="G103" s="891"/>
      <c r="H103" s="891"/>
      <c r="I103" s="891"/>
      <c r="J103" s="891"/>
      <c r="K103" s="891"/>
      <c r="L103" s="892"/>
      <c r="M103" s="307"/>
      <c r="N103" s="308"/>
      <c r="O103" s="308"/>
      <c r="P103" s="309"/>
      <c r="Q103" s="307"/>
      <c r="R103" s="308"/>
      <c r="S103" s="308"/>
      <c r="T103" s="309"/>
      <c r="U103" s="310"/>
      <c r="V103" s="311"/>
      <c r="W103" s="311"/>
      <c r="X103" s="312"/>
      <c r="Y103" s="310"/>
      <c r="Z103" s="311"/>
      <c r="AA103" s="311"/>
      <c r="AB103" s="312"/>
      <c r="AC103" s="313"/>
      <c r="AD103" s="314"/>
      <c r="AE103" s="314"/>
      <c r="AF103" s="315"/>
      <c r="AG103" s="899" t="e">
        <f t="shared" si="31"/>
        <v>#DIV/0!</v>
      </c>
      <c r="AH103" s="900"/>
      <c r="AI103" s="900"/>
      <c r="AJ103" s="901"/>
      <c r="AK103" s="105">
        <f t="shared" si="29"/>
        <v>0</v>
      </c>
      <c r="AL103" s="105" t="e">
        <f>IF(AK103="","à évaluer",(IF(M103="X",0,0)+IF(N103="X",5,0)+IF(O103="x",15,0)+IF(P103="x",20,0)+IF(Q103="X",0,0)+IF(U103="X",0,0)+IF(V103="X",5,0)+IF(W103="X",15,0)+IF(X103="X",20,0)+IF(R103="X",5,0)+IF(S103="x",15,0)+IF(T103="x",20,0)+IF(Y103="X",0,0)+IF(Z103="X",5,0)+IF(AA103="x",15,0)+IF(AB103="x",20,0)+IF(AC103="X",0,0)+IF(AD103="X",5,0)+IF(AE103="x",15,0)+IF(AF103="x",20,0))/AK103)</f>
        <v>#DIV/0!</v>
      </c>
      <c r="AM103" s="203" t="e">
        <f>(IF(M101="X",0,0)+IF(N101="X",5,0)+IF(O101="x",15,0)+IF(P101="x",20,0)+IF(Q101="X",0,0)+IF(R101="X",5,0)+IF(S101="X",15,0)+IF(T101="X",20,0)+IF(U101="X",0,0)+IF(V101="X",5,0)+IF(W101="x",15,0)+IF(X101="x",20,0)+IF(Y101="X",0,0)+IF(Z101="X",5,0)+IF(AA101="x",15,0)+IF(AB101="x",20,0)+IF(AC101="X",0,0)+IF(AD101="X",5,0)+IF(AE101="x",15,0)+IF(AF101="x",20,0)
+IF(M102="X",0,0)+IF(N102="X",5,0)+IF(O102="x",15,0)+IF(P102="x",20,0)+IF(Q102="X",0,0)+IF(R102="X",5,0)+IF(S102="X",15,0)+IF(T102="X",20,0)+IF(U102="X",0,0)+IF(V102="X",5,0)+IF(W102="x",15,0)+IF(X102="x",20,0)+IF(Y102="X",0,0)+IF(Z102="X",5,0)+IF(AA102="x",15,0)+IF(AB102="x",20,0)+IF(AC102="X",0,0)+IF(AD102="X",5,0)+IF(AE102="x",15,0)+IF(AF102="x",20,0)
+IF(M103="X",0,0)+IF(N103="X",5,0)+IF(O103="x",15,0)+IF(P103="x",20,0)+IF(Q103="X",0,0)+IF(R103="X",5,0)+IF(S103="X",15,0)+IF(T103="X",20,0)+IF(U103="X",0,0)+IF(V103="X",5,0)+IF(W103="x",15,0)+IF(X103="x",20,0)+IF(Y103="X",0,0)+IF(Z103="X",5,0)+IF(AA103="x",15,0)+IF(AB103="x",20,0)+IF(AC103="X",0,0)+IF(AD103="X",5,0)+IF(AE103="x",15,0)+IF(AF103="x",20,0))
/(+COUNTIF(M101:AF103,"x"))</f>
        <v>#DIV/0!</v>
      </c>
      <c r="AN103" s="105">
        <f>+COUNTIF(M101:AF103,"x")</f>
        <v>0</v>
      </c>
      <c r="AO103" s="105"/>
      <c r="AP103" s="105"/>
      <c r="AQ103" s="100"/>
      <c r="AR103" s="100"/>
      <c r="AS103" s="100"/>
      <c r="AT103" s="103"/>
      <c r="AU103" s="103"/>
      <c r="AV103" s="103"/>
      <c r="AW103" s="103"/>
      <c r="AX103" s="103"/>
      <c r="AY103" s="103"/>
    </row>
    <row r="104" spans="2:51" ht="23" customHeight="1" thickBot="1">
      <c r="B104" s="1107" t="s">
        <v>199</v>
      </c>
      <c r="C104" s="847"/>
      <c r="D104" s="847"/>
      <c r="E104" s="847"/>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8"/>
      <c r="AL104" s="108"/>
      <c r="AM104" s="203"/>
      <c r="AN104" s="100"/>
      <c r="AO104" s="100"/>
      <c r="AP104" s="100"/>
      <c r="AQ104" s="100"/>
      <c r="AR104" s="100"/>
      <c r="AS104" s="100"/>
      <c r="AT104" s="103"/>
      <c r="AU104" s="103"/>
      <c r="AV104" s="103"/>
      <c r="AW104" s="103"/>
      <c r="AX104" s="103"/>
      <c r="AY104" s="103"/>
    </row>
    <row r="105" spans="2:51" ht="15" customHeight="1" thickTop="1" thickBot="1">
      <c r="B105" s="957" t="s">
        <v>238</v>
      </c>
      <c r="C105" s="897" t="s">
        <v>229</v>
      </c>
      <c r="D105" s="898"/>
      <c r="E105" s="898"/>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42" t="str">
        <f>IFERROR(IF(AM108="","",(IF(AM108&lt;3,"1-NON MAITRISÉE",IF(AND(AM108&gt;=3,AM108&lt;=9.99),"2-INSUF MAITRISÉE",IF(AND(AM108&gt;=10,AM108&lt;16),"3-MAITRISÉE",IF(AM108&gt;=16,"4-BIEN MAITRISÉE","F")))))),"Saisir les X")</f>
        <v>Saisir les X</v>
      </c>
      <c r="AH105" s="843"/>
      <c r="AI105" s="843"/>
      <c r="AJ105" s="844"/>
      <c r="AL105" s="105"/>
      <c r="AM105" s="203"/>
      <c r="AN105" s="105"/>
      <c r="AO105" s="105"/>
      <c r="AP105" s="105"/>
      <c r="AQ105" s="100"/>
      <c r="AR105" s="100"/>
      <c r="AS105" s="100"/>
      <c r="AT105" s="103"/>
      <c r="AU105" s="103"/>
      <c r="AV105" s="103"/>
      <c r="AW105" s="103"/>
      <c r="AX105" s="103"/>
      <c r="AY105" s="103"/>
    </row>
    <row r="106" spans="2:51" ht="14" customHeight="1" thickTop="1">
      <c r="B106" s="958"/>
      <c r="C106" s="887" t="s">
        <v>294</v>
      </c>
      <c r="D106" s="888"/>
      <c r="E106" s="888"/>
      <c r="F106" s="888"/>
      <c r="G106" s="888"/>
      <c r="H106" s="888"/>
      <c r="I106" s="888"/>
      <c r="J106" s="888"/>
      <c r="K106" s="888"/>
      <c r="L106" s="889"/>
      <c r="M106" s="307"/>
      <c r="N106" s="308"/>
      <c r="O106" s="308"/>
      <c r="P106" s="309"/>
      <c r="Q106" s="307"/>
      <c r="R106" s="308"/>
      <c r="S106" s="308"/>
      <c r="T106" s="309"/>
      <c r="U106" s="310"/>
      <c r="V106" s="311"/>
      <c r="W106" s="311"/>
      <c r="X106" s="312"/>
      <c r="Y106" s="310"/>
      <c r="Z106" s="311"/>
      <c r="AA106" s="311"/>
      <c r="AB106" s="312"/>
      <c r="AC106" s="313"/>
      <c r="AD106" s="314"/>
      <c r="AE106" s="314"/>
      <c r="AF106" s="315"/>
      <c r="AG106" s="835" t="e">
        <f t="shared" ref="AG106:AG108" si="33">IF(AL106&lt;3,"1-NON MAITRISÉE",IF(AND(AL106&gt;=3,AL106&lt;=9.99),"2-INSUF MAITRISÉE",IF(AND(AL106&gt;=10,AL106&lt;16),"3-MAITRISÉE",IF(AL106&gt;=16,"4-BIEN MAITRISÉE","F"))))</f>
        <v>#DIV/0!</v>
      </c>
      <c r="AH106" s="836"/>
      <c r="AI106" s="836"/>
      <c r="AJ106" s="837"/>
      <c r="AK106" s="105">
        <f t="shared" si="5"/>
        <v>0</v>
      </c>
      <c r="AL106" s="105" t="e">
        <f>IF(AK106="","à évaluer",(IF(M106="X",0,0)+IF(N106="X",5,0)+IF(O106="x",15,0)+IF(P106="x",20,0)+IF(Q106="X",0,0)+IF(U106="X",0,0)+IF(V106="X",5,0)+IF(W106="X",15,0)+IF(X106="X",20,0)+IF(R106="X",5,0)+IF(S106="x",15,0)+IF(T106="x",20,0)+IF(Y106="X",0,0)+IF(Z106="X",5,0)+IF(AA106="x",15,0)+IF(AB106="x",20,0)+IF(AC106="X",0,0)+IF(AD106="X",5,0)+IF(AE106="x",15,0)+IF(AF106="x",20,0))/AK106)</f>
        <v>#DIV/0!</v>
      </c>
      <c r="AM106" s="203"/>
      <c r="AN106" s="105"/>
      <c r="AO106" s="105"/>
      <c r="AP106" s="105"/>
      <c r="AQ106" s="100"/>
      <c r="AR106" s="100"/>
      <c r="AS106" s="100"/>
      <c r="AT106" s="103"/>
      <c r="AU106" s="103"/>
      <c r="AV106" s="103"/>
      <c r="AW106" s="103"/>
      <c r="AX106" s="103"/>
      <c r="AY106" s="103"/>
    </row>
    <row r="107" spans="2:51" ht="14" customHeight="1">
      <c r="B107" s="958"/>
      <c r="C107" s="887" t="s">
        <v>295</v>
      </c>
      <c r="D107" s="888"/>
      <c r="E107" s="888"/>
      <c r="F107" s="888"/>
      <c r="G107" s="888"/>
      <c r="H107" s="888"/>
      <c r="I107" s="888"/>
      <c r="J107" s="888"/>
      <c r="K107" s="888"/>
      <c r="L107" s="889"/>
      <c r="M107" s="307"/>
      <c r="N107" s="492"/>
      <c r="O107" s="308"/>
      <c r="P107" s="309"/>
      <c r="Q107" s="307"/>
      <c r="R107" s="308"/>
      <c r="S107" s="492"/>
      <c r="T107" s="309"/>
      <c r="U107" s="310"/>
      <c r="V107" s="311"/>
      <c r="W107" s="490"/>
      <c r="X107" s="312"/>
      <c r="Y107" s="310"/>
      <c r="Z107" s="311"/>
      <c r="AA107" s="490"/>
      <c r="AB107" s="312"/>
      <c r="AC107" s="313"/>
      <c r="AD107" s="314"/>
      <c r="AE107" s="491"/>
      <c r="AF107" s="315"/>
      <c r="AG107" s="969" t="e">
        <f t="shared" si="33"/>
        <v>#DIV/0!</v>
      </c>
      <c r="AH107" s="970"/>
      <c r="AI107" s="970"/>
      <c r="AJ107" s="971"/>
      <c r="AK107" s="105">
        <f t="shared" si="5"/>
        <v>0</v>
      </c>
      <c r="AL107" s="105" t="e">
        <f t="shared" ref="AL107" si="34">IF(AK107="","à évaluer",(IF(M107="X",0,0)+IF(N107="X",5,0)+IF(O107="x",15,0)+IF(P107="x",20,0)+IF(Q107="X",0,0)+IF(U107="X",0,0)+IF(V107="X",5,0)+IF(W107="X",15,0)+IF(X107="X",20,0)+IF(R107="X",5,0)+IF(S107="x",15,0)+IF(T107="x",20,0)+IF(Y107="X",0,0)+IF(Z107="X",5,0)+IF(AA107="x",15,0)+IF(AB107="x",20,0)+IF(AC107="X",0,0)+IF(AD107="X",5,0)+IF(AE107="x",15,0)+IF(AF107="x",20,0))/AK107)</f>
        <v>#DIV/0!</v>
      </c>
      <c r="AM107" s="203"/>
      <c r="AN107" s="105"/>
      <c r="AO107" s="105"/>
      <c r="AP107" s="105"/>
      <c r="AQ107" s="100"/>
      <c r="AR107" s="100"/>
      <c r="AS107" s="100"/>
      <c r="AT107" s="103"/>
      <c r="AU107" s="103"/>
      <c r="AV107" s="103"/>
      <c r="AW107" s="103"/>
      <c r="AX107" s="103"/>
      <c r="AY107" s="103"/>
    </row>
    <row r="108" spans="2:51" ht="14" customHeight="1" thickBot="1">
      <c r="B108" s="959"/>
      <c r="C108" s="905" t="s">
        <v>341</v>
      </c>
      <c r="D108" s="906"/>
      <c r="E108" s="906"/>
      <c r="F108" s="906"/>
      <c r="G108" s="906"/>
      <c r="H108" s="906"/>
      <c r="I108" s="906"/>
      <c r="J108" s="906"/>
      <c r="K108" s="906"/>
      <c r="L108" s="907"/>
      <c r="M108" s="316"/>
      <c r="N108" s="317"/>
      <c r="O108" s="317"/>
      <c r="P108" s="318"/>
      <c r="Q108" s="316"/>
      <c r="R108" s="317"/>
      <c r="S108" s="317"/>
      <c r="T108" s="318"/>
      <c r="U108" s="319"/>
      <c r="V108" s="320"/>
      <c r="W108" s="320"/>
      <c r="X108" s="321"/>
      <c r="Y108" s="319"/>
      <c r="Z108" s="320"/>
      <c r="AA108" s="320"/>
      <c r="AB108" s="321"/>
      <c r="AC108" s="322"/>
      <c r="AD108" s="323"/>
      <c r="AE108" s="323"/>
      <c r="AF108" s="324"/>
      <c r="AG108" s="908" t="e">
        <f t="shared" si="33"/>
        <v>#DIV/0!</v>
      </c>
      <c r="AH108" s="909"/>
      <c r="AI108" s="909"/>
      <c r="AJ108" s="910"/>
      <c r="AK108" s="105">
        <f t="shared" si="5"/>
        <v>0</v>
      </c>
      <c r="AL108" s="105" t="e">
        <f>IF(AK108="","à évaluer",(IF(M108="X",0,0)+IF(N108="X",5,0)+IF(O108="x",15,0)+IF(P108="x",20,0)+IF(Q108="X",0,0)+IF(U108="X",0,0)+IF(V108="X",5,0)+IF(W108="X",15,0)+IF(X108="X",20,0)+IF(R108="X",5,0)+IF(S108="x",15,0)+IF(T108="x",20,0)+IF(Y108="X",0,0)+IF(Z108="X",5,0)+IF(AA108="x",15,0)+IF(AB108="x",20,0)+IF(AC108="X",0,0)+IF(AD108="X",5,0)+IF(AE108="x",15,0)+IF(AF108="x",20,0))/AK108)</f>
        <v>#DIV/0!</v>
      </c>
      <c r="AM108" s="203" t="e">
        <f>(IF(M106="X",0,0)+IF(N106="X",5,0)+IF(O106="x",15,0)+IF(P106="x",20,0)+IF(Q106="X",0,0)+IF(R106="X",5,0)+IF(S106="X",15,0)+IF(T106="X",20,0)+IF(U106="X",0,0)+IF(V106="X",5,0)+IF(W106="x",15,0)+IF(X106="x",20,0)+IF(Y106="X",0,0)+IF(Z106="X",5,0)+IF(AA106="x",15,0)+IF(AB106="x",20,0)+IF(AC106="X",0,0)+IF(AD106="X",5,0)+IF(AE106="x",15,0)+IF(AF106="x",20,0)+IF(M107="X",0,0)+IF(N107="X",5,0)+IF(O107="x",15,0)+IF(P107="x",20,0)+IF(Q107="X",0,0)+IF(R107="X",5,0)+IF(S107="X",15,0)+IF(T107="X",20,0)+IF(U107="X",0,0)+IF(V107="X",5,0)+IF(W107="x",15,0)+IF(X107="x",20,0)+IF(Y107="X",0,0)+IF(Z107="X",5,0)+IF(AA107="x",15,0)+IF(AB107="x",20,0)+IF(AC107="X",0,0)+IF(AD107="X",5,0)+IF(AE107="x",15,0)+IF(AF107="x",20,0)
+IF(M108="X",0,0)+IF(N108="X",5,0)+IF(O108="x",15,0)+IF(P108="x",20,0)+IF(Q108="X",0,0)+IF(R108="X",5,0)+IF(S108="X",15,0)+IF(T108="X",20,0)+IF(U108="X",0,0)+IF(V108="X",5,0)+IF(W108="x",15,0)+IF(X108="x",20,0)+IF(Y108="X",0,0)+IF(Z108="X",5,0)+IF(AA108="x",15,0)+IF(AB108="x",20,0)+IF(AC108="X",0,0)+IF(AD108="X",5,0)+IF(AE108="x",15,0)+IF(AF108="x",20,0))
/(+COUNTIF(M106:AF108,"x"))</f>
        <v>#DIV/0!</v>
      </c>
      <c r="AN108" s="105">
        <f>+COUNTIF(M108:AF108,"x")</f>
        <v>0</v>
      </c>
      <c r="AO108" s="105"/>
      <c r="AP108" s="105"/>
      <c r="AQ108" s="100"/>
      <c r="AR108" s="100"/>
      <c r="AS108" s="100"/>
      <c r="AT108" s="103"/>
      <c r="AU108" s="103"/>
      <c r="AV108" s="103"/>
      <c r="AW108" s="103"/>
      <c r="AX108" s="103"/>
      <c r="AY108" s="103"/>
    </row>
    <row r="109" spans="2:51" ht="16" customHeight="1">
      <c r="B109" s="952" t="s">
        <v>92</v>
      </c>
      <c r="C109" s="952"/>
      <c r="D109" s="952"/>
      <c r="E109" s="952"/>
      <c r="F109" s="952"/>
      <c r="G109" s="952"/>
      <c r="H109" s="952"/>
      <c r="I109" s="952"/>
      <c r="J109" s="952"/>
      <c r="K109" s="952"/>
      <c r="L109" s="952"/>
      <c r="M109" s="952"/>
      <c r="N109" s="952"/>
      <c r="O109" s="952"/>
      <c r="P109" s="952"/>
      <c r="Q109" s="952"/>
      <c r="R109" s="952"/>
      <c r="S109" s="952"/>
      <c r="T109" s="952"/>
      <c r="U109" s="952"/>
      <c r="V109" s="952"/>
      <c r="W109" s="952"/>
      <c r="X109" s="952"/>
      <c r="Y109" s="952"/>
      <c r="Z109" s="952"/>
      <c r="AA109" s="952"/>
      <c r="AB109" s="952"/>
      <c r="AC109" s="952"/>
      <c r="AD109" s="952"/>
      <c r="AE109" s="952"/>
      <c r="AF109" s="952"/>
      <c r="AG109" s="952"/>
      <c r="AH109" s="952"/>
      <c r="AI109" s="952"/>
      <c r="AJ109" s="952"/>
      <c r="AL109" s="108"/>
      <c r="AM109" s="100"/>
      <c r="AN109" s="100"/>
      <c r="AO109" s="100"/>
      <c r="AP109" s="100"/>
      <c r="AQ109" s="100"/>
      <c r="AR109" s="100"/>
      <c r="AS109" s="100"/>
      <c r="AT109" s="103"/>
      <c r="AU109" s="103"/>
      <c r="AV109" s="103"/>
      <c r="AW109" s="103"/>
      <c r="AX109" s="103"/>
      <c r="AY109" s="103"/>
    </row>
    <row r="110" spans="2:51" ht="1" customHeight="1">
      <c r="AL110" s="108"/>
      <c r="AM110" s="100"/>
      <c r="AN110" s="100"/>
      <c r="AO110" s="100"/>
      <c r="AP110" s="100"/>
      <c r="AQ110" s="100"/>
      <c r="AR110" s="100"/>
      <c r="AS110" s="100"/>
      <c r="AT110" s="103"/>
      <c r="AU110" s="103"/>
      <c r="AV110" s="103"/>
      <c r="AW110" s="103"/>
      <c r="AX110" s="103"/>
      <c r="AY110" s="103"/>
    </row>
    <row r="111" spans="2:51" ht="1" customHeight="1">
      <c r="I111" s="100"/>
      <c r="J111" s="100"/>
      <c r="K111" s="100"/>
      <c r="L111" s="100"/>
      <c r="M111" s="895">
        <f>+IF(M55="X",1,0)+IF(N55="X",1.5,0)+IF(O55="x",3.5,0)+IF(P55="x",5,0)
+IF(M56="X",1,0)+IF(N56="X",1.5,0)+IF(O56="x",3.5,0)+IF(P56="x",5,0)
+IF(M57="X",1,0)+IF(N57="X",1.5,0)+IF(O57="x",3.5,0)+IF(P57="x",5,0)
+IF(M58="X",1,0)+IF(N58="X",1.5,0)+IF(O58="x",3.5,0)+IF(P58="x",5,0)
+IF(M60="X",1,0)+IF(N60="X",1.5,0)+IF(O60="x",3.5,0)+IF(P60="x",5,0)
+IF(M61="X",1,0)+IF(N61="X",1.5,0)+IF(O61="x",3.5,0)+IF(P61="x",5,0)
+IF(M62="X",1,0)+IF(N62="X",1.5,0)+IF(O62="x",3.5,0)+IF(P62="x",5,0)
+IF(M65="X",1,0)+IF(N65="X",1.5,0)+IF(O65="x",3.5,0)+IF(P65="x",5,0)
+IF(M66="X",1,0)+IF(N66="X",1.5,0)+IF(O66="x",3.5,0)+IF(P66="x",5,0)
+IF(M67="X",1,0)+IF(N67="X",1.5,0)+IF(O67="x",3.5,0)+IF(P67="x",5,0)
+IF(M69="X",1,0)+IF(N69="X",1.5,0)+IF(O69="x",3.5,0)+IF(P69="x",5,0)
+IF(M70="X",1,0)+IF(N70="X",1.5,0)+IF(O70="x",3.5,0)+IF(P70="x",5,0)
+IF(M71="X",1,0)+IF(N71="X",1.5,0)+IF(O71="x",3.5,0)+IF(P71="x",5,0)
+IF(M72="X",1,0)+IF(N72="X",1.5,0)+IF(O72="x",3.5,0)+IF(P72="x",5,0)
+IF(M75="X",1,0)+IF(N75="X",1.5,0)+IF(O75="x",3.5,0)+IF(P75="x",5,0)
+IF(M76="X",1,0)+IF(N76="X",1.5,0)+IF(O76="x",3.5,0)+IF(P76="x",5,0)
+IF(M77="X",1,0)+IF(N77="X",1.5,0)+IF(O77="x",3.5,0)+IF(P77="x",5,0)
+IF(M79="X",1,0)+IF(N79="X",1.5,0)+IF(O79="x",3.5,0)+IF(P79="x",5,0)
+IF(M80="X",1,0)+IF(N80="X",1.5,0)+IF(O80="x",3.5,0)+IF(P80="x",5,0)
+IF(M81="X",1,0)+IF(N81="X",1.5,0)+IF(O81="x",3.5,0)+IF(P81="x",5,0)
+IF(M84="X",1,0)+IF(N84="X",1.5,0)+IF(O84="x",3.5,0)+IF(P84="x",5,0)
+IF(M85="X",1,0)+IF(N85="X",1.5,0)+IF(O85="x",3.5,0)+IF(P85="x",5,0)
+IF(M86="X",1,0)+IF(N86="X",1.5,0)+IF(O86="x",3.5,0)+IF(P86="x",5,0)
+IF(M88="X",1,0)+IF(N88="X",1.5,0)+IF(O88="x",3.5,0)+IF(P88="x",5,0)
+IF(M89="X",1,0)+IF(N89="X",1.5,0)+IF(O89="x",3.5,0)+IF(P89="x",5,0)
+IF(M90="X",1,0)+IF(N90="X",1.5,0)+IF(O90="x",3.5,0)+IF(P90="x",5,0)
+IF(M92="X",1,0)+IF(N92="X",1.5,0)+IF(O92="x",3.5,0)+IF(P92="x",5,0)
+IF(M93="X",1,0)+IF(N93="X",1.5,0)+IF(O93="x",3.5,0)+IF(P93="x",5,0)
+IF(M94="X",1,0)+IF(N94="X",1.5,0)+IF(O94="x",3.5,0)+IF(P94="x",5,0)
+IF(M97="X",1,0)+IF(N97="X",1.5,0)+IF(O97="x",3.5,0)+IF(P97="x",5,0)
+IF(M98="X",1,0)+IF(N98="X",1.5,0)+IF(O98="x",3.5,0)+IF(P98="x",5,0)
+IF(M99="X",1,0)+IF(N99="X",1.5,0)+IF(O99="x",3.5,0)+IF(P99="x",5,0)
+IF(M101="X",1,0)+IF(N101="X",1.5,0)+IF(O101="x",3.5,0)+IF(P101="x",5,0)
+IF(M102="X",1,0)+IF(N102="X",1.5,0)+IF(O102="x",3.5,0)+IF(P102="x",5,0)
+IF(M103="X",1,0)+IF(N103="X",1.5,0)+IF(O103="x",3.5,0)+IF(P103="x",5,0)
+IF(M106="X",1,0)+IF(N106="X",1.5,0)+IF(O106="x",3.5,0)+IF(P106="x",5,0)
+IF(M107="X",1,0)+IF(N107="X",1.5,0)+IF(O107="x",3.5,0)+IF(P107="x",5,0)
+IF(M108="X",1,0)+IF(N108="X",1.5,0)+IF(O108="x",3.5,0)+IF(P108="x",5,0)</f>
        <v>0</v>
      </c>
      <c r="N111" s="896"/>
      <c r="O111" s="896"/>
      <c r="P111" s="896"/>
      <c r="Q111" s="895">
        <f>+IF(Q55="X",1,0)+IF(R55="X",1.5,0)+IF(S55="x",3.5,0)+IF(T55="x",5,0)
+IF(Q56="X",1,0)+IF(R56="X",1.5,0)+IF(S56="x",3.5,0)+IF(T56="x",5,0)
+IF(Q57="X",1,0)+IF(R57="X",1.5,0)+IF(S57="x",3.5,0)+IF(T57="x",5,0)
+IF(Q58="X",1,0)+IF(R58="X",1.5,0)+IF(S58="x",3.5,0)+IF(T58="x",5,0)
+IF(Q60="X",1,0)+IF(R60="X",1.5,0)+IF(S60="x",3.5,0)+IF(T60="x",5,0)
+IF(Q61="X",1,0)+IF(R61="X",1.5,0)+IF(S61="x",3.5,0)+IF(T61="x",5,0)
+IF(Q62="X",1,0)+IF(R62="X",1.5,0)+IF(S62="x",3.5,0)+IF(T62="x",5,0)
+IF(Q65="X",1,0)+IF(R65="X",1.5,0)+IF(S65="x",3.5,0)+IF(T65="x",5,0)
+IF(Q66="X",1,0)+IF(R66="X",1.5,0)+IF(S66="x",3.5,0)+IF(T66="x",5,0)
+IF(Q67="X",1,0)+IF(R67="X",1.5,0)+IF(S67="x",3.5,0)+IF(T67="x",5,0)
+IF(Q69="X",1,0)+IF(R69="X",1.5,0)+IF(S69="x",3.5,0)+IF(T69="x",5,0)
+IF(Q70="X",1,0)+IF(R70="X",1.5,0)+IF(S70="x",3.5,0)+IF(T70="x",5,0)
+IF(Q71="X",1,0)+IF(R71="X",1.5,0)+IF(S71="x",3.5,0)+IF(T71="x",5,0)
+IF(Q72="X",1,0)+IF(R72="X",1.5,0)+IF(S72="x",3.5,0)+IF(T72="x",5,0)
+IF(Q75="X",1,0)+IF(R75="X",1.5,0)+IF(S75="x",3.5,0)+IF(T75="x",5,0)
+IF(Q76="X",1,0)+IF(R76="X",1.5,0)+IF(S76="x",3.5,0)+IF(T76="x",5,0)
+IF(Q77="X",1,0)+IF(R77="X",1.5,0)+IF(S77="x",3.5,0)+IF(T77="x",5,0)
+IF(Q79="X",1,0)+IF(R79="X",1.5,0)+IF(S79="x",3.5,0)+IF(T79="x",5,0)
+IF(Q80="X",1,0)+IF(R80="X",1.5,0)+IF(S80="x",3.5,0)+IF(T80="x",5,0)
+IF(Q81="X",1,0)+IF(R81="X",1.5,0)+IF(S81="x",3.5,0)+IF(T81="x",5,0)
+IF(Q84="X",1,0)+IF(R84="X",1.5,0)+IF(S84="x",3.5,0)+IF(T84="x",5,0)
+IF(Q85="X",1,0)+IF(R85="X",1.5,0)+IF(S85="x",3.5,0)+IF(T85="x",5,0)
+IF(Q86="X",1,0)+IF(R86="X",1.5,0)+IF(S86="x",3.5,0)+IF(T86="x",5,0)
+IF(Q88="X",1,0)+IF(R88="X",1.5,0)+IF(S88="x",3.5,0)+IF(T88="x",5,0)
+IF(Q89="X",1,0)+IF(R89="X",1.5,0)+IF(S89="x",3.5,0)+IF(T89="x",5,0)
+IF(Q90="X",1,0)+IF(R90="X",1.5,0)+IF(S90="x",3.5,0)+IF(T90="x",5,0)
+IF(Q92="X",1,0)+IF(R92="X",1.5,0)+IF(S92="x",3.5,0)+IF(T92="x",5,0)
+IF(Q93="X",1,0)+IF(R93="X",1.5,0)+IF(S93="x",3.5,0)+IF(T93="x",5,0)
+IF(Q94="X",1,0)+IF(R94="X",1.5,0)+IF(S94="x",3.5,0)+IF(T94="x",5,0)
+IF(Q97="X",1,0)+IF(R97="X",1.5,0)+IF(S97="x",3.5,0)+IF(T97="x",5,0)
+IF(Q98="X",1,0)+IF(R98="X",1.5,0)+IF(S98="x",3.5,0)+IF(T98="x",5,0)
+IF(Q99="X",1,0)+IF(R99="X",1.5,0)+IF(S99="x",3.5,0)+IF(T99="x",5,0)
+IF(Q101="X",1,0)+IF(R101="X",1.5,0)+IF(S101="x",3.5,0)+IF(T101="x",5,0)
+IF(Q102="X",1,0)+IF(R102="X",1.5,0)+IF(S102="x",3.5,0)+IF(T102="x",5,0)
+IF(Q103="X",1,0)+IF(R103="X",1.5,0)+IF(S103="x",3.5,0)+IF(T103="x",5,0)
+IF(Q106="X",1,0)+IF(R106="X",1.5,0)+IF(S106="x",3.5,0)+IF(T106="x",5,0)
+IF(Q107="X",1,0)+IF(R107="X",1.5,0)+IF(S107="x",3.5,0)+IF(T107="x",5,0)
+IF(Q108="X",1,0)+IF(R108="X",1.5,0)+IF(S108="x",3.5,0)+IF(T108="x",5,0)</f>
        <v>0</v>
      </c>
      <c r="R111" s="896"/>
      <c r="S111" s="896"/>
      <c r="T111" s="896"/>
      <c r="U111" s="895">
        <f>+IF(U55="X",1,0)+IF(V55="X",1.5,0)+IF(W55="x",3.5,0)+IF(X55="x",5,0)
+IF(U56="X",1,0)+IF(V56="X",1.5,0)+IF(W56="x",3.5,0)+IF(X56="x",5,0)
+IF(U57="X",1,0)+IF(V57="X",1.5,0)+IF(W57="x",3.5,0)+IF(X57="x",5,0)
+IF(U58="X",1,0)+IF(V58="X",1.5,0)+IF(W58="x",3.5,0)+IF(X58="x",5,0)
+IF(U60="X",1,0)+IF(V60="X",1.5,0)+IF(W60="x",3.5,0)+IF(X60="x",5,0)
+IF(U61="X",1,0)+IF(V61="X",1.5,0)+IF(W61="x",3.5,0)+IF(X61="x",5,0)
+IF(U62="X",1,0)+IF(V62="X",1.5,0)+IF(W62="x",3.5,0)+IF(X62="x",5,0)
+IF(U65="X",1,0)+IF(V65="X",1.5,0)+IF(W65="x",3.5,0)+IF(X65="x",5,0)
+IF(U66="X",1,0)+IF(V66="X",1.5,0)+IF(W66="x",3.5,0)+IF(X66="x",5,0)
+IF(U67="X",1,0)+IF(V67="X",1.5,0)+IF(W67="x",3.5,0)+IF(X67="x",5,0)
+IF(U69="X",1,0)+IF(V69="X",1.5,0)+IF(W69="x",3.5,0)+IF(X69="x",5,0)
+IF(U70="X",1,0)+IF(V70="X",1.5,0)+IF(W70="x",3.5,0)+IF(X70="x",5,0)
+IF(U71="X",1,0)+IF(V71="X",1.5,0)+IF(W71="x",3.5,0)+IF(X71="x",5,0)
+IF(U72="X",1,0)+IF(V72="X",1.5,0)+IF(W72="x",3.5,0)+IF(X72="x",5,0)
+IF(U75="X",1,0)+IF(V75="X",1.5,0)+IF(W75="x",3.5,0)+IF(X75="x",5,0)
+IF(U76="X",1,0)+IF(V76="X",1.5,0)+IF(W76="x",3.5,0)+IF(X76="x",5,0)
+IF(U77="X",1,0)+IF(V77="X",1.5,0)+IF(W77="x",3.5,0)+IF(X77="x",5,0)
+IF(U79="X",1,0)+IF(V79="X",1.5,0)+IF(W79="x",3.5,0)+IF(X79="x",5,0)
+IF(U80="X",1,0)+IF(V80="X",1.5,0)+IF(W80="x",3.5,0)+IF(X80="x",5,0)
+IF(U81="X",1,0)+IF(V81="X",1.5,0)+IF(W81="x",3.5,0)+IF(X81="x",5,0)
+IF(U84="X",1,0)+IF(V84="X",1.5,0)+IF(W84="x",3.5,0)+IF(X84="x",5,0)
+IF(U85="X",1,0)+IF(V85="X",1.5,0)+IF(W85="x",3.5,0)+IF(X85="x",5,0)
+IF(U86="X",1,0)+IF(V86="X",1.5,0)+IF(W86="x",3.5,0)+IF(X86="x",5,0)
+IF(U88="X",1,0)+IF(V88="X",1.5,0)+IF(W88="x",3.5,0)+IF(X88="x",5,0)
+IF(U89="X",1,0)+IF(V89="X",1.5,0)+IF(W89="x",3.5,0)+IF(X89="x",5,0)
+IF(U90="X",1,0)+IF(V90="X",1.5,0)+IF(W90="x",3.5,0)+IF(X90="x",5,0)
+IF(U92="X",1,0)+IF(V92="X",1.5,0)+IF(W92="x",3.5,0)+IF(X92="x",5,0)
+IF(U93="X",1,0)+IF(V93="X",1.5,0)+IF(W93="x",3.5,0)+IF(X93="x",5,0)
+IF(U94="X",1,0)+IF(V94="X",1.5,0)+IF(W94="x",3.5,0)+IF(X94="x",5,0)
+IF(U97="X",1,0)+IF(V97="X",1.5,0)+IF(W97="x",3.5,0)+IF(X97="x",5,0)
+IF(U98="X",1,0)+IF(V98="X",1.5,0)+IF(W98="x",3.5,0)+IF(X98="x",5,0)
+IF(U99="X",1,0)+IF(V99="X",1.5,0)+IF(W99="x",3.5,0)+IF(X99="x",5,0)
+IF(U101="X",1,0)+IF(V101="X",1.5,0)+IF(W101="x",3.5,0)+IF(X101="x",5,0)
+IF(U102="X",1,0)+IF(V102="X",1.5,0)+IF(W102="x",3.5,0)+IF(X102="x",5,0)
+IF(U103="X",1,0)+IF(V103="X",1.5,0)+IF(W103="x",3.5,0)+IF(X103="x",5,0)
+IF(U106="X",1,0)+IF(V106="X",1.5,0)+IF(W106="x",3.5,0)+IF(X106="x",5,0)
+IF(U107="X",1,0)+IF(V107="X",1.5,0)+IF(W107="x",3.5,0)+IF(X107="x",5,0)
+IF(U108="X",1,0)+IF(V108="X",1.5,0)+IF(W108="x",3.5,0)+IF(X108="x",5,0)</f>
        <v>0</v>
      </c>
      <c r="V111" s="896"/>
      <c r="W111" s="896"/>
      <c r="X111" s="896"/>
      <c r="Y111" s="895">
        <f>+IF(Y55="X",1,0)+IF(Z55="X",1.5,0)+IF(AA55="x",3.5,0)+IF(AB55="x",5,0)
+IF(Y56="X",1,0)+IF(Z56="X",1.5,0)+IF(AA56="x",3.5,0)+IF(AB56="x",5,0)
+IF(Y57="X",1,0)+IF(Z57="X",1.5,0)+IF(AA57="x",3.5,0)+IF(AB57="x",5,0)
+IF(Y58="X",1,0)+IF(Z58="X",1.5,0)+IF(AA58="x",3.5,0)+IF(AB58="x",5,0)
+IF(Y60="X",1,0)+IF(Z60="X",1.5,0)+IF(AA60="x",3.5,0)+IF(AB60="x",5,0)
+IF(Y61="X",1,0)+IF(Z61="X",1.5,0)+IF(AA61="x",3.5,0)+IF(AB61="x",5,0)
+IF(Y62="X",1,0)+IF(Z62="X",1.5,0)+IF(AA62="x",3.5,0)+IF(AB62="x",5,0)
+IF(Y65="X",1,0)+IF(Z65="X",1.5,0)+IF(AA65="x",3.5,0)+IF(AB65="x",5,0)
+IF(Y66="X",1,0)+IF(Z66="X",1.5,0)+IF(AA66="x",3.5,0)+IF(AB66="x",5,0)
+IF(Y67="X",1,0)+IF(Z67="X",1.5,0)+IF(AA67="x",3.5,0)+IF(AB67="x",5,0)
+IF(Y69="X",1,0)+IF(Z69="X",1.5,0)+IF(AA69="x",3.5,0)+IF(AB69="x",5,0)
+IF(Y70="X",1,0)+IF(Z70="X",1.5,0)+IF(AA70="x",3.5,0)+IF(AB70="x",5,0)
+IF(Y71="X",1,0)+IF(Z71="X",1.5,0)+IF(AA71="x",3.5,0)+IF(AB71="x",5,0)
+IF(Y72="X",1,0)+IF(Z72="X",1.5,0)+IF(AA72="x",3.5,0)+IF(AB72="x",5,0)
+IF(Y75="X",1,0)+IF(Z75="X",1.5,0)+IF(AA75="x",3.5,0)+IF(AB75="x",5,0)
+IF(Y76="X",1,0)+IF(Z76="X",1.5,0)+IF(AA76="x",3.5,0)+IF(AB76="x",5,0)
+IF(Y77="X",1,0)+IF(Z77="X",1.5,0)+IF(AA77="x",3.5,0)+IF(AB77="x",5,0)
+IF(Y79="X",1,0)+IF(Z79="X",1.5,0)+IF(AA79="x",3.5,0)+IF(AB79="x",5,0)
+IF(Y80="X",1,0)+IF(Z80="X",1.5,0)+IF(AA80="x",3.5,0)+IF(AB80="x",5,0)
+IF(Y81="X",1,0)+IF(Z81="X",1.5,0)+IF(AA81="x",3.5,0)+IF(AB81="x",5,0)
+IF(Y84="X",1,0)+IF(Z84="X",1.5,0)+IF(AA84="x",3.5,0)+IF(AB84="x",5,0)
+IF(Y85="X",1,0)+IF(Z85="X",1.5,0)+IF(AA85="x",3.5,0)+IF(AB85="x",5,0)
+IF(Y86="X",1,0)+IF(Z86="X",1.5,0)+IF(AA86="x",3.5,0)+IF(AB86="x",5,0)
+IF(Y88="X",1,0)+IF(Z88="X",1.5,0)+IF(AA88="x",3.5,0)+IF(AB88="x",5,0)
+IF(Y89="X",1,0)+IF(Z89="X",1.5,0)+IF(AA89="x",3.5,0)+IF(AB89="x",5,0)
+IF(Y90="X",1,0)+IF(Z90="X",1.5,0)+IF(AA90="x",3.5,0)+IF(AB90="x",5,0)
+IF(Y92="X",1,0)+IF(Z92="X",1.5,0)+IF(AA92="x",3.5,0)+IF(AB92="x",5,0)
+IF(Y93="X",1,0)+IF(Z93="X",1.5,0)+IF(AA93="x",3.5,0)+IF(AB93="x",5,0)
+IF(Y94="X",1,0)+IF(Z94="X",1.5,0)+IF(AA94="x",3.5,0)+IF(AB94="x",5,0)
+IF(Y97="X",1,0)+IF(Z97="X",1.5,0)+IF(AA97="x",3.5,0)+IF(AB97="x",5,0)
+IF(Y98="X",1,0)+IF(Z98="X",1.5,0)+IF(AA98="x",3.5,0)+IF(AB98="x",5,0)
+IF(Y99="X",1,0)+IF(Z99="X",1.5,0)+IF(AA99="x",3.5,0)+IF(AB99="x",5,0)
+IF(Y101="X",1,0)+IF(Z101="X",1.5,0)+IF(AA101="x",3.5,0)+IF(AB101="x",5,0)
+IF(Y102="X",1,0)+IF(Z102="X",1.5,0)+IF(AA102="x",3.5,0)+IF(AB102="x",5,0)
+IF(Y103="X",1,0)+IF(Z103="X",1.5,0)+IF(AA103="x",3.5,0)+IF(AB103="x",5,0)
+IF(Y106="X",1,0)+IF(Z106="X",1.5,0)+IF(AA106="x",3.5,0)+IF(AB106="x",5,0)
+IF(Y107="X",1,0)+IF(Z107="X",1.5,0)+IF(AA107="x",3.5,0)+IF(AB107="x",5,0)
+IF(Y108="X",1,0)+IF(Z108="X",1.5,0)+IF(AA108="x",3.5,0)+IF(AB108="x",5,0)</f>
        <v>0</v>
      </c>
      <c r="Z111" s="896"/>
      <c r="AA111" s="896"/>
      <c r="AB111" s="896"/>
      <c r="AC111" s="895">
        <f>+IF(AC55="X",1,0)+IF(AD55="X",1.5,0)+IF(AE55="x",3.5,0)+IF(AF55="x",5,0)
+IF(AC56="X",1,0)+IF(AD56="X",1.5,0)+IF(AE56="x",3.5,0)+IF(AF56="x",5,0)
+IF(AC57="X",1,0)+IF(AD57="X",1.5,0)+IF(AE57="x",3.5,0)+IF(AF57="x",5,0)
+IF(AC58="X",1,0)+IF(AD58="X",1.5,0)+IF(AE58="x",3.5,0)+IF(AF58="x",5,0)
+IF(AC60="X",1,0)+IF(AD60="X",1.5,0)+IF(AE60="x",3.5,0)+IF(AF60="x",5,0)
+IF(AC61="X",1,0)+IF(AD61="X",1.5,0)+IF(AE61="x",3.5,0)+IF(AF61="x",5,0)
+IF(AC62="X",1,0)+IF(AD62="X",1.5,0)+IF(AE62="x",3.5,0)+IF(AF62="x",5,0)
+IF(AC65="X",1,0)+IF(AD65="X",1.5,0)+IF(AE65="x",3.5,0)+IF(AF65="x",5,0)
+IF(AC66="X",1,0)+IF(AD66="X",1.5,0)+IF(AE66="x",3.5,0)+IF(AF66="x",5,0)
+IF(AC67="X",1,0)+IF(AD67="X",1.5,0)+IF(AE67="x",3.5,0)+IF(AF67="x",5,0)
+IF(AC69="X",1,0)+IF(AD69="X",1.5,0)+IF(AE69="x",3.5,0)+IF(AF69="x",5,0)
+IF(AC70="X",1,0)+IF(AD70="X",1.5,0)+IF(AE70="x",3.5,0)+IF(AF70="x",5,0)
+IF(AC71="X",1,0)+IF(AD71="X",1.5,0)+IF(AE71="x",3.5,0)+IF(AF71="x",5,0)
+IF(AC72="X",1,0)+IF(AD72="X",1.5,0)+IF(AE72="x",3.5,0)+IF(AF72="x",5,0)
+IF(AC75="X",1,0)+IF(AD75="X",1.5,0)+IF(AE75="x",3.5,0)+IF(AF75="x",5,0)
+IF(AC76="X",1,0)+IF(AD76="X",1.5,0)+IF(AE76="x",3.5,0)+IF(AF76="x",5,0)
+IF(AC77="X",1,0)+IF(AD77="X",1.5,0)+IF(AE77="x",3.5,0)+IF(AF77="x",5,0)
+IF(AC79="X",1,0)+IF(AD79="X",1.5,0)+IF(AE79="x",3.5,0)+IF(AF79="x",5,0)
+IF(AC80="X",1,0)+IF(AD80="X",1.5,0)+IF(AE80="x",3.5,0)+IF(AF80="x",5,0)
+IF(AC81="X",1,0)+IF(AD81="X",1.5,0)+IF(AE81="x",3.5,0)+IF(AF81="x",5,0)
+IF(AC84="X",1,0)+IF(AD84="X",1.5,0)+IF(AE84="x",3.5,0)+IF(AF84="x",5,0)
+IF(AC85="X",1,0)+IF(AD85="X",1.5,0)+IF(AE85="x",3.5,0)+IF(AF85="x",5,0)
+IF(AC86="X",1,0)+IF(AD86="X",1.5,0)+IF(AE86="x",3.5,0)+IF(AF86="x",5,0)
+IF(AC88="X",1,0)+IF(AD88="X",1.5,0)+IF(AE88="x",3.5,0)+IF(AF88="x",5,0)
+IF(AC89="X",1,0)+IF(AD89="X",1.5,0)+IF(AE89="x",3.5,0)+IF(AF89="x",5,0)
+IF(AC90="X",1,0)+IF(AD90="X",1.5,0)+IF(AE90="x",3.5,0)+IF(AF90="x",5,0)
+IF(AC92="X",1,0)+IF(AD92="X",1.5,0)+IF(AE92="x",3.5,0)+IF(AF92="x",5,0)
+IF(AC93="X",1,0)+IF(AD93="X",1.5,0)+IF(AE93="x",3.5,0)+IF(AF93="x",5,0)
+IF(AC94="X",1,0)+IF(AD94="X",1.5,0)+IF(AE94="x",3.5,0)+IF(AF94="x",5,0)
+IF(AC97="X",1,0)+IF(AD97="X",1.5,0)+IF(AE97="x",3.5,0)+IF(AF97="x",5,0)
+IF(AC98="X",1,0)+IF(AD98="X",1.5,0)+IF(AE98="x",3.5,0)+IF(AF98="x",5,0)
+IF(AC99="X",1,0)+IF(AD99="X",1.5,0)+IF(AE99="x",3.5,0)+IF(AF99="x",5,0)
+IF(AC101="X",1,0)+IF(AD101="X",1.5,0)+IF(AE101="x",3.5,0)+IF(AF101="x",5,0)
+IF(AC102="X",1,0)+IF(AD102="X",1.5,0)+IF(AE102="x",3.5,0)+IF(AF102="x",5,0)
+IF(AC103="X",1,0)+IF(AD103="X",1.5,0)+IF(AE103="x",3.5,0)+IF(AF103="x",5,0)
+IF(AC106="X",1,0)+IF(AD106="X",1.5,0)+IF(AE106="x",3.5,0)+IF(AF106="x",5,0)
+IF(AC107="X",1,0)+IF(AD107="X",1.5,0)+IF(AE107="x",3.5,0)+IF(AF107="x",5,0)
+IF(AC108="X",1,0)+IF(AD108="X",1.5,0)+IF(AE108="x",3.5,0)+IF(AF108="x",5,0)</f>
        <v>0</v>
      </c>
      <c r="AD111" s="896"/>
      <c r="AE111" s="896"/>
      <c r="AF111" s="896"/>
      <c r="AG111" s="105"/>
      <c r="AL111" s="108"/>
      <c r="AM111" s="100"/>
      <c r="AN111" s="100"/>
      <c r="AO111" s="100"/>
      <c r="AP111" s="100"/>
      <c r="AQ111" s="100"/>
      <c r="AR111" s="100"/>
      <c r="AS111" s="100"/>
      <c r="AT111" s="103"/>
      <c r="AU111" s="103"/>
      <c r="AV111" s="103"/>
      <c r="AW111" s="103"/>
      <c r="AX111" s="103"/>
      <c r="AY111" s="103"/>
    </row>
    <row r="112" spans="2:51" ht="1" customHeight="1">
      <c r="I112" s="100"/>
      <c r="J112" s="100"/>
      <c r="K112" s="100"/>
      <c r="L112" s="100"/>
      <c r="M112" s="896">
        <f>+COUNTIF(M55:P108,"x")</f>
        <v>0</v>
      </c>
      <c r="N112" s="896"/>
      <c r="O112" s="896"/>
      <c r="P112" s="896"/>
      <c r="Q112" s="896">
        <f>+COUNTIF(Q55:T108,"x")</f>
        <v>0</v>
      </c>
      <c r="R112" s="896"/>
      <c r="S112" s="896"/>
      <c r="T112" s="896"/>
      <c r="U112" s="896">
        <f>+COUNTIF(U55:X108,"x")</f>
        <v>0</v>
      </c>
      <c r="V112" s="896"/>
      <c r="W112" s="896"/>
      <c r="X112" s="896"/>
      <c r="Y112" s="896">
        <f>+COUNTIF(Y55:AB108,"x")</f>
        <v>0</v>
      </c>
      <c r="Z112" s="896"/>
      <c r="AA112" s="896"/>
      <c r="AB112" s="896"/>
      <c r="AC112" s="896">
        <f>+COUNTIF(AC55:AF108,"x")</f>
        <v>0</v>
      </c>
      <c r="AD112" s="896"/>
      <c r="AE112" s="896"/>
      <c r="AF112" s="896"/>
      <c r="AL112" s="108"/>
      <c r="AM112" s="100"/>
      <c r="AN112" s="100"/>
      <c r="AO112" s="100"/>
      <c r="AP112" s="100"/>
      <c r="AQ112" s="100"/>
      <c r="AR112" s="100"/>
      <c r="AS112" s="100"/>
      <c r="AT112" s="103"/>
      <c r="AU112" s="103"/>
      <c r="AV112" s="103"/>
      <c r="AW112" s="103"/>
      <c r="AX112" s="103"/>
      <c r="AY112" s="103"/>
    </row>
    <row r="113" spans="2:55" ht="39" customHeight="1" thickBot="1">
      <c r="B113" s="263"/>
      <c r="C113" s="263"/>
      <c r="D113" s="263"/>
      <c r="E113" s="263"/>
      <c r="F113" s="263"/>
      <c r="G113" s="263"/>
      <c r="H113" s="263"/>
      <c r="I113" s="263"/>
      <c r="J113" s="263"/>
      <c r="K113" s="263"/>
      <c r="L113" s="263"/>
      <c r="M113" s="265"/>
      <c r="N113" s="967" t="s">
        <v>96</v>
      </c>
      <c r="O113" s="967"/>
      <c r="P113" s="967"/>
      <c r="Q113" s="270"/>
      <c r="R113" s="967" t="s">
        <v>97</v>
      </c>
      <c r="S113" s="967"/>
      <c r="T113" s="967"/>
      <c r="U113" s="271"/>
      <c r="V113" s="968" t="s">
        <v>535</v>
      </c>
      <c r="W113" s="968"/>
      <c r="X113" s="968"/>
      <c r="Y113" s="272"/>
      <c r="Z113" s="968" t="s">
        <v>536</v>
      </c>
      <c r="AA113" s="968"/>
      <c r="AB113" s="968"/>
      <c r="AC113" s="272"/>
      <c r="AD113" s="968" t="s">
        <v>537</v>
      </c>
      <c r="AE113" s="968"/>
      <c r="AF113" s="968"/>
      <c r="AG113" s="263"/>
      <c r="AH113" s="1188" t="s">
        <v>388</v>
      </c>
      <c r="AI113" s="1188"/>
      <c r="AJ113" s="1188"/>
      <c r="AK113" s="218"/>
      <c r="AL113" s="218"/>
      <c r="AM113" s="100"/>
      <c r="AN113" s="100"/>
      <c r="AO113" s="100"/>
      <c r="AP113" s="100"/>
      <c r="AQ113" s="100"/>
      <c r="AR113" s="100"/>
      <c r="AS113" s="100"/>
      <c r="AT113" s="249" t="s">
        <v>432</v>
      </c>
      <c r="AU113" s="103"/>
      <c r="AV113" s="103"/>
      <c r="AW113" s="103"/>
      <c r="AX113" s="103"/>
      <c r="AY113" s="103"/>
    </row>
    <row r="114" spans="2:55" ht="22" customHeight="1" thickTop="1" thickBot="1">
      <c r="B114" s="263"/>
      <c r="C114" s="263"/>
      <c r="D114" s="1116" t="s">
        <v>377</v>
      </c>
      <c r="E114" s="1116"/>
      <c r="F114" s="1116"/>
      <c r="G114" s="1116"/>
      <c r="H114" s="1116"/>
      <c r="I114" s="1116"/>
      <c r="J114" s="1116"/>
      <c r="K114" s="1116"/>
      <c r="L114" s="1116"/>
      <c r="M114" s="268"/>
      <c r="N114" s="860" t="str">
        <f>IF(M112=0,"",((M111/M112)*4))</f>
        <v/>
      </c>
      <c r="O114" s="861"/>
      <c r="P114" s="862"/>
      <c r="Q114" s="268"/>
      <c r="R114" s="860" t="str">
        <f>IF(Q112=0,"",((Q111/Q112)*4))</f>
        <v/>
      </c>
      <c r="S114" s="861"/>
      <c r="T114" s="862"/>
      <c r="U114" s="268"/>
      <c r="V114" s="860" t="str">
        <f>IF(U112=0,"",((U111/U112)*4))</f>
        <v/>
      </c>
      <c r="W114" s="861"/>
      <c r="X114" s="862"/>
      <c r="Y114" s="268"/>
      <c r="Z114" s="860" t="str">
        <f>IF(Y112=0,"",((Y111/Y112)*4))</f>
        <v/>
      </c>
      <c r="AA114" s="861"/>
      <c r="AB114" s="862"/>
      <c r="AC114" s="268"/>
      <c r="AD114" s="860" t="str">
        <f>IF(AC112=0,"",((AC111/AC112)*4))</f>
        <v/>
      </c>
      <c r="AE114" s="861"/>
      <c r="AF114" s="862"/>
      <c r="AG114" s="263"/>
      <c r="AH114" s="819" t="str">
        <f>IFERROR(+AVERAGE(N116,R116,V116,Z116,AD116),"")</f>
        <v/>
      </c>
      <c r="AI114" s="820"/>
      <c r="AJ114" s="821"/>
      <c r="AL114" s="108"/>
      <c r="AM114" s="100"/>
      <c r="AN114" s="100"/>
      <c r="AO114" s="100"/>
      <c r="AP114" s="100"/>
      <c r="AQ114" s="100"/>
      <c r="AR114" s="100"/>
      <c r="AS114" s="100"/>
      <c r="AT114" s="830" t="s">
        <v>435</v>
      </c>
      <c r="AU114" s="103"/>
      <c r="AV114" s="103"/>
      <c r="AW114" s="103"/>
      <c r="AX114" s="103"/>
      <c r="AY114" s="103"/>
    </row>
    <row r="115" spans="2:55" ht="5" customHeight="1" thickBot="1">
      <c r="B115" s="263"/>
      <c r="C115" s="263"/>
      <c r="D115" s="262"/>
      <c r="E115" s="262"/>
      <c r="F115" s="262"/>
      <c r="G115" s="262"/>
      <c r="H115" s="262"/>
      <c r="I115" s="263"/>
      <c r="J115" s="263"/>
      <c r="K115" s="263"/>
      <c r="L115" s="259"/>
      <c r="M115" s="266"/>
      <c r="N115" s="267"/>
      <c r="O115" s="267"/>
      <c r="P115" s="267"/>
      <c r="Q115" s="266"/>
      <c r="R115" s="267"/>
      <c r="S115" s="267"/>
      <c r="T115" s="267"/>
      <c r="U115" s="266"/>
      <c r="V115" s="267"/>
      <c r="W115" s="267"/>
      <c r="X115" s="267"/>
      <c r="Y115" s="266"/>
      <c r="Z115" s="267"/>
      <c r="AA115" s="267"/>
      <c r="AB115" s="267"/>
      <c r="AC115" s="266"/>
      <c r="AD115" s="267"/>
      <c r="AE115" s="267"/>
      <c r="AF115" s="267"/>
      <c r="AG115" s="263"/>
      <c r="AH115" s="822"/>
      <c r="AI115" s="823"/>
      <c r="AJ115" s="824"/>
      <c r="AL115" s="108"/>
      <c r="AM115" s="100"/>
      <c r="AN115" s="100"/>
      <c r="AO115" s="100"/>
      <c r="AP115" s="100"/>
      <c r="AQ115" s="100"/>
      <c r="AR115" s="100"/>
      <c r="AS115" s="100"/>
      <c r="AT115" s="830"/>
      <c r="AU115" s="103"/>
      <c r="AV115" s="103"/>
      <c r="AW115" s="103"/>
      <c r="AX115" s="103"/>
      <c r="AY115" s="103"/>
    </row>
    <row r="116" spans="2:55" ht="30" customHeight="1" thickBot="1">
      <c r="B116" s="1117" t="s">
        <v>376</v>
      </c>
      <c r="C116" s="1117"/>
      <c r="D116" s="1117"/>
      <c r="E116" s="1117"/>
      <c r="F116" s="1117"/>
      <c r="G116" s="1117"/>
      <c r="H116" s="1117"/>
      <c r="I116" s="1117"/>
      <c r="J116" s="1117"/>
      <c r="K116" s="1117"/>
      <c r="L116" s="1117"/>
      <c r="M116" s="269"/>
      <c r="N116" s="852"/>
      <c r="O116" s="853"/>
      <c r="P116" s="854"/>
      <c r="Q116" s="269"/>
      <c r="R116" s="852"/>
      <c r="S116" s="853"/>
      <c r="T116" s="854"/>
      <c r="U116" s="269"/>
      <c r="V116" s="852"/>
      <c r="W116" s="853"/>
      <c r="X116" s="854"/>
      <c r="Y116" s="269"/>
      <c r="Z116" s="852"/>
      <c r="AA116" s="853"/>
      <c r="AB116" s="854"/>
      <c r="AC116" s="269"/>
      <c r="AD116" s="852"/>
      <c r="AE116" s="853"/>
      <c r="AF116" s="854"/>
      <c r="AG116" s="263"/>
      <c r="AH116" s="825"/>
      <c r="AI116" s="826"/>
      <c r="AJ116" s="827"/>
      <c r="AL116" s="108"/>
      <c r="AM116" s="100"/>
      <c r="AN116" s="100"/>
      <c r="AO116" s="100"/>
      <c r="AP116" s="100"/>
      <c r="AQ116" s="100"/>
      <c r="AR116" s="100"/>
      <c r="AS116" s="100"/>
      <c r="AT116" s="830"/>
      <c r="AU116" s="103"/>
      <c r="AV116" s="103"/>
      <c r="AW116" s="103"/>
      <c r="AX116" s="103"/>
      <c r="AY116" s="103"/>
    </row>
    <row r="117" spans="2:55" ht="4" customHeight="1">
      <c r="D117" s="165"/>
      <c r="E117" s="165"/>
      <c r="F117" s="165"/>
      <c r="G117" s="165"/>
      <c r="H117" s="165"/>
      <c r="I117" s="100"/>
      <c r="J117" s="100"/>
      <c r="K117" s="100"/>
      <c r="L117" s="100"/>
      <c r="N117" s="166"/>
      <c r="O117" s="166"/>
      <c r="P117" s="166"/>
      <c r="R117" s="166"/>
      <c r="S117" s="166"/>
      <c r="T117" s="166"/>
      <c r="U117" s="166"/>
      <c r="V117" s="166"/>
      <c r="W117" s="166"/>
      <c r="X117" s="166"/>
      <c r="Z117" s="166"/>
      <c r="AA117" s="166"/>
      <c r="AB117" s="166"/>
      <c r="AD117" s="166"/>
      <c r="AE117" s="166"/>
      <c r="AF117" s="166"/>
      <c r="AL117" s="108"/>
      <c r="AM117" s="100"/>
      <c r="AN117" s="100"/>
      <c r="AO117" s="100"/>
      <c r="AP117" s="100"/>
      <c r="AQ117" s="100"/>
      <c r="AR117" s="100"/>
      <c r="AS117" s="100"/>
      <c r="AT117" s="103"/>
      <c r="AU117" s="103"/>
      <c r="AV117" s="103"/>
      <c r="AW117" s="103"/>
      <c r="AX117" s="103"/>
      <c r="AY117" s="103"/>
    </row>
    <row r="118" spans="2:55" ht="95" customHeight="1" thickBot="1">
      <c r="B118" s="167"/>
      <c r="C118" s="167"/>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68"/>
      <c r="AL118" s="108"/>
      <c r="AM118" s="108"/>
      <c r="AN118" s="108"/>
      <c r="AO118" s="108"/>
      <c r="AP118" s="108"/>
      <c r="AQ118" s="108"/>
      <c r="AR118" s="108"/>
      <c r="AS118" s="169"/>
      <c r="AU118" s="103"/>
      <c r="AV118" s="103"/>
      <c r="AW118" s="103"/>
      <c r="AX118" s="103"/>
      <c r="AY118" s="103"/>
    </row>
    <row r="119" spans="2:55" ht="18" customHeight="1" thickBot="1">
      <c r="B119" s="1100" t="s">
        <v>373</v>
      </c>
      <c r="C119" s="1101"/>
      <c r="D119" s="1101"/>
      <c r="E119" s="1101"/>
      <c r="F119" s="1101"/>
      <c r="G119" s="1101"/>
      <c r="H119" s="1101"/>
      <c r="I119" s="1101"/>
      <c r="J119" s="1101"/>
      <c r="K119" s="1101"/>
      <c r="L119" s="1101"/>
      <c r="M119" s="1167" t="s">
        <v>539</v>
      </c>
      <c r="N119" s="1167"/>
      <c r="O119" s="1167"/>
      <c r="P119" s="1167"/>
      <c r="Q119" s="1167"/>
      <c r="R119" s="1167"/>
      <c r="S119" s="1167"/>
      <c r="T119" s="1167"/>
      <c r="U119" s="1167"/>
      <c r="V119" s="1167"/>
      <c r="W119" s="1167"/>
      <c r="X119" s="1167"/>
      <c r="Y119" s="1167"/>
      <c r="Z119" s="1167"/>
      <c r="AA119" s="1167"/>
      <c r="AB119" s="1167"/>
      <c r="AC119" s="1167"/>
      <c r="AD119" s="1167"/>
      <c r="AE119" s="1167"/>
      <c r="AF119" s="1167"/>
      <c r="AG119" s="1167"/>
      <c r="AH119" s="1167"/>
      <c r="AI119" s="1167"/>
      <c r="AJ119" s="1167"/>
      <c r="AK119" s="977" t="s">
        <v>253</v>
      </c>
      <c r="AL119" s="977"/>
      <c r="AM119" s="977"/>
      <c r="AN119" s="978"/>
      <c r="AO119"/>
      <c r="AP119"/>
      <c r="AQ119"/>
      <c r="AR119"/>
      <c r="AS119" s="105"/>
      <c r="AT119" s="830" t="s">
        <v>555</v>
      </c>
      <c r="AU119" s="171"/>
      <c r="AV119" s="171"/>
      <c r="AW119" s="171"/>
      <c r="AX119" s="171"/>
      <c r="AY119" s="172"/>
      <c r="AZ119" s="110"/>
      <c r="BA119" s="110"/>
      <c r="BB119" s="110"/>
      <c r="BC119" s="110"/>
    </row>
    <row r="120" spans="2:55" ht="93" customHeight="1" thickBot="1">
      <c r="B120" s="1100"/>
      <c r="C120" s="1101"/>
      <c r="D120" s="1101"/>
      <c r="E120" s="1101"/>
      <c r="F120" s="1101"/>
      <c r="G120" s="1101"/>
      <c r="H120" s="1101"/>
      <c r="I120" s="1101"/>
      <c r="J120" s="1101"/>
      <c r="K120" s="1101"/>
      <c r="L120" s="1101"/>
      <c r="M120" s="960" t="s">
        <v>413</v>
      </c>
      <c r="N120" s="961"/>
      <c r="O120" s="961"/>
      <c r="P120" s="961"/>
      <c r="Q120" s="965" t="s">
        <v>349</v>
      </c>
      <c r="R120" s="966"/>
      <c r="S120" s="966"/>
      <c r="T120" s="966"/>
      <c r="U120" s="960" t="s">
        <v>414</v>
      </c>
      <c r="V120" s="961"/>
      <c r="W120" s="961"/>
      <c r="X120" s="961"/>
      <c r="Y120" s="965" t="s">
        <v>512</v>
      </c>
      <c r="Z120" s="966"/>
      <c r="AA120" s="966"/>
      <c r="AB120" s="966"/>
      <c r="AC120" s="960" t="s">
        <v>415</v>
      </c>
      <c r="AD120" s="961"/>
      <c r="AE120" s="961"/>
      <c r="AF120" s="961"/>
      <c r="AG120" s="962" t="s">
        <v>350</v>
      </c>
      <c r="AH120" s="963"/>
      <c r="AI120" s="963"/>
      <c r="AJ120" s="964"/>
      <c r="AK120" s="979"/>
      <c r="AL120" s="979"/>
      <c r="AM120" s="979"/>
      <c r="AN120" s="980"/>
      <c r="AO120"/>
      <c r="AP120"/>
      <c r="AQ120"/>
      <c r="AR120"/>
      <c r="AS120" s="105"/>
      <c r="AT120" s="830"/>
      <c r="AU120" s="171"/>
      <c r="AV120" s="171"/>
      <c r="AW120" s="171"/>
      <c r="AX120" s="171"/>
      <c r="AY120" s="172"/>
      <c r="AZ120" s="172"/>
      <c r="BA120" s="110"/>
      <c r="BB120" s="110"/>
      <c r="BC120" s="110"/>
    </row>
    <row r="121" spans="2:55" ht="23" customHeight="1" thickBot="1">
      <c r="B121" s="192"/>
      <c r="C121" s="193"/>
      <c r="D121" s="193"/>
      <c r="E121" s="893" t="s">
        <v>467</v>
      </c>
      <c r="F121" s="893"/>
      <c r="G121" s="893"/>
      <c r="H121" s="893"/>
      <c r="I121" s="893"/>
      <c r="J121" s="893"/>
      <c r="K121" s="893"/>
      <c r="L121" s="894"/>
      <c r="M121" s="974"/>
      <c r="N121" s="974"/>
      <c r="O121" s="974"/>
      <c r="P121" s="974"/>
      <c r="Q121" s="975" t="str">
        <f>IF(+$U$25="","",$U$25)</f>
        <v/>
      </c>
      <c r="R121" s="975"/>
      <c r="S121" s="975"/>
      <c r="T121" s="975"/>
      <c r="U121" s="974"/>
      <c r="V121" s="974"/>
      <c r="W121" s="974"/>
      <c r="X121" s="974"/>
      <c r="Y121" s="975" t="str">
        <f>IF(+$Y$25="","",$Y$25)</f>
        <v/>
      </c>
      <c r="Z121" s="975"/>
      <c r="AA121" s="975"/>
      <c r="AB121" s="975"/>
      <c r="AC121" s="976"/>
      <c r="AD121" s="976"/>
      <c r="AE121" s="976"/>
      <c r="AF121" s="976"/>
      <c r="AG121" s="975" t="str">
        <f>IF(+$AC$25="","",$AC$25)</f>
        <v/>
      </c>
      <c r="AH121" s="975"/>
      <c r="AI121" s="975"/>
      <c r="AJ121" s="975"/>
      <c r="AK121" s="1108" t="s">
        <v>58</v>
      </c>
      <c r="AL121" s="1110" t="s">
        <v>254</v>
      </c>
      <c r="AM121" s="1112" t="s">
        <v>255</v>
      </c>
      <c r="AN121" s="1114" t="s">
        <v>256</v>
      </c>
      <c r="AO121"/>
      <c r="AP121"/>
      <c r="AQ121"/>
      <c r="AR121"/>
      <c r="AS121" s="105"/>
      <c r="AT121" s="830"/>
      <c r="AU121" s="171"/>
      <c r="AV121" s="171"/>
      <c r="AW121" s="171"/>
      <c r="AX121" s="171"/>
      <c r="AY121" s="172"/>
      <c r="AZ121" s="172"/>
      <c r="BA121" s="110"/>
      <c r="BB121" s="110"/>
      <c r="BC121" s="110"/>
    </row>
    <row r="122" spans="2:55" ht="69.75" customHeight="1" thickBot="1">
      <c r="B122" s="258" t="str">
        <f>$B$26</f>
        <v>Candidat 4</v>
      </c>
      <c r="C122" s="884" t="str">
        <f>+IF($F$4="","",$F$4)</f>
        <v>Nom du Candidat 4</v>
      </c>
      <c r="D122" s="885"/>
      <c r="E122" s="885"/>
      <c r="F122" s="885"/>
      <c r="G122" s="885"/>
      <c r="H122" s="885"/>
      <c r="I122" s="885"/>
      <c r="J122" s="885"/>
      <c r="K122" s="885"/>
      <c r="L122" s="886"/>
      <c r="M122" s="159" t="s">
        <v>58</v>
      </c>
      <c r="N122" s="160" t="s">
        <v>254</v>
      </c>
      <c r="O122" s="161" t="s">
        <v>255</v>
      </c>
      <c r="P122" s="162" t="s">
        <v>256</v>
      </c>
      <c r="Q122" s="159" t="s">
        <v>58</v>
      </c>
      <c r="R122" s="160" t="s">
        <v>254</v>
      </c>
      <c r="S122" s="161" t="s">
        <v>255</v>
      </c>
      <c r="T122" s="162" t="s">
        <v>256</v>
      </c>
      <c r="U122" s="159" t="s">
        <v>58</v>
      </c>
      <c r="V122" s="160" t="s">
        <v>254</v>
      </c>
      <c r="W122" s="161" t="s">
        <v>255</v>
      </c>
      <c r="X122" s="162" t="s">
        <v>256</v>
      </c>
      <c r="Y122" s="159" t="s">
        <v>58</v>
      </c>
      <c r="Z122" s="160" t="s">
        <v>254</v>
      </c>
      <c r="AA122" s="161" t="s">
        <v>255</v>
      </c>
      <c r="AB122" s="162" t="s">
        <v>256</v>
      </c>
      <c r="AC122" s="159" t="s">
        <v>58</v>
      </c>
      <c r="AD122" s="160" t="s">
        <v>254</v>
      </c>
      <c r="AE122" s="161" t="s">
        <v>255</v>
      </c>
      <c r="AF122" s="162" t="s">
        <v>256</v>
      </c>
      <c r="AG122" s="159" t="s">
        <v>58</v>
      </c>
      <c r="AH122" s="160" t="s">
        <v>254</v>
      </c>
      <c r="AI122" s="161" t="s">
        <v>255</v>
      </c>
      <c r="AJ122" s="162" t="s">
        <v>256</v>
      </c>
      <c r="AK122" s="1109"/>
      <c r="AL122" s="1111"/>
      <c r="AM122" s="1113"/>
      <c r="AN122" s="1115"/>
      <c r="AO122"/>
      <c r="AP122"/>
      <c r="AQ122"/>
      <c r="AR122"/>
      <c r="AS122" s="105"/>
      <c r="AT122" s="830"/>
      <c r="AU122" s="103"/>
      <c r="AV122" s="103"/>
      <c r="AW122" s="103"/>
      <c r="AX122" s="103"/>
      <c r="AY122" s="103"/>
      <c r="AZ122" s="172"/>
      <c r="BA122" s="110"/>
      <c r="BB122" s="110"/>
      <c r="BC122" s="110"/>
    </row>
    <row r="123" spans="2:55" ht="26" customHeight="1" thickBot="1">
      <c r="B123" s="1107" t="s">
        <v>202</v>
      </c>
      <c r="C123" s="847"/>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8"/>
      <c r="AO123"/>
      <c r="AP123"/>
      <c r="AQ123"/>
      <c r="AR123"/>
      <c r="AS123" s="105"/>
      <c r="AT123" s="830"/>
      <c r="AU123" s="104"/>
      <c r="AV123" s="103"/>
      <c r="AW123" s="103"/>
      <c r="AX123" s="103"/>
      <c r="AY123" s="103"/>
      <c r="AZ123" s="172"/>
      <c r="BA123" s="110"/>
      <c r="BB123" s="110"/>
      <c r="BC123" s="110"/>
    </row>
    <row r="124" spans="2:55" ht="15" customHeight="1" thickTop="1" thickBot="1">
      <c r="B124" s="956" t="s">
        <v>252</v>
      </c>
      <c r="C124" s="325" t="s">
        <v>248</v>
      </c>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842" t="str">
        <f>IFERROR(IF(AU127="","",(IF(AU127&lt;3,"1-NON MAITRISÉE",IF(AND(AU127&gt;=3,AU127&lt;=9.99),"2-INSUF MAITRISÉE",IF(AND(AU127&gt;=10,AU127&lt;16),"3-MAITRISÉE",IF(AU127&gt;=16,"4-BIEN MAITRISÉE","F")))))),"Saisir les X")</f>
        <v>Saisir les X</v>
      </c>
      <c r="AL124" s="843"/>
      <c r="AM124" s="843"/>
      <c r="AN124" s="844"/>
      <c r="AO124" s="219"/>
      <c r="AP124" s="219"/>
      <c r="AQ124" s="219"/>
      <c r="AR124" s="219"/>
      <c r="AS124" s="105"/>
      <c r="AT124" s="830"/>
      <c r="AU124" s="104"/>
      <c r="AV124" s="103"/>
      <c r="AW124" s="103"/>
      <c r="AX124" s="103"/>
      <c r="AY124" s="103"/>
      <c r="AZ124" s="172"/>
      <c r="BA124" s="110"/>
      <c r="BB124" s="110"/>
      <c r="BC124" s="110"/>
    </row>
    <row r="125" spans="2:55" ht="14" customHeight="1" thickBot="1">
      <c r="B125" s="956"/>
      <c r="C125" s="887" t="s">
        <v>296</v>
      </c>
      <c r="D125" s="888"/>
      <c r="E125" s="888"/>
      <c r="F125" s="888"/>
      <c r="G125" s="888"/>
      <c r="H125" s="888"/>
      <c r="I125" s="888"/>
      <c r="J125" s="888"/>
      <c r="K125" s="888"/>
      <c r="L125" s="889"/>
      <c r="M125" s="303"/>
      <c r="N125" s="304"/>
      <c r="O125" s="280"/>
      <c r="P125" s="305"/>
      <c r="Q125" s="303"/>
      <c r="R125" s="304"/>
      <c r="S125" s="304"/>
      <c r="T125" s="305"/>
      <c r="U125" s="303"/>
      <c r="V125" s="304"/>
      <c r="W125" s="304"/>
      <c r="X125" s="305"/>
      <c r="Y125" s="303"/>
      <c r="Z125" s="304"/>
      <c r="AA125" s="304"/>
      <c r="AB125" s="305"/>
      <c r="AC125" s="303"/>
      <c r="AD125" s="304"/>
      <c r="AE125" s="304"/>
      <c r="AF125" s="305"/>
      <c r="AG125" s="300"/>
      <c r="AH125" s="301"/>
      <c r="AI125" s="301"/>
      <c r="AJ125" s="302"/>
      <c r="AK125" s="835" t="str">
        <f>IF(AT125&lt;3,"1-NON MAITRISÉE",IF(AND(AT125&gt;=3,AT125&lt;=9.99),"2-INSUF MAITRISÉE",IF(AND(AT125&gt;=10,AT125&lt;16),"3-MAITRISÉE",IF(AT125&gt;=16,"4-BIEN MAITRISÉE","F"))))</f>
        <v>1-NON MAITRISÉE</v>
      </c>
      <c r="AL125" s="836"/>
      <c r="AM125" s="836"/>
      <c r="AN125" s="837"/>
      <c r="AO125" s="219"/>
      <c r="AP125" s="219"/>
      <c r="AQ125" s="219"/>
      <c r="AR125" s="219"/>
      <c r="AS125" s="105">
        <f>+COUNTIF(M125:AJ125,"X")</f>
        <v>0</v>
      </c>
      <c r="AT125" s="830"/>
      <c r="AU125" s="104"/>
      <c r="AV125" s="103"/>
      <c r="AW125" s="103"/>
      <c r="AX125" s="103"/>
      <c r="AY125" s="103"/>
      <c r="AZ125" s="172"/>
      <c r="BA125" s="110"/>
      <c r="BB125" s="110"/>
      <c r="BC125" s="110"/>
    </row>
    <row r="126" spans="2:55" ht="14" customHeight="1" thickBot="1">
      <c r="B126" s="956"/>
      <c r="C126" s="887" t="s">
        <v>426</v>
      </c>
      <c r="D126" s="888"/>
      <c r="E126" s="888"/>
      <c r="F126" s="888"/>
      <c r="G126" s="888"/>
      <c r="H126" s="888"/>
      <c r="I126" s="888"/>
      <c r="J126" s="888"/>
      <c r="K126" s="888"/>
      <c r="L126" s="889"/>
      <c r="M126" s="303"/>
      <c r="N126" s="301"/>
      <c r="O126" s="301"/>
      <c r="P126" s="302"/>
      <c r="Q126" s="303"/>
      <c r="R126" s="304"/>
      <c r="S126" s="304"/>
      <c r="T126" s="305"/>
      <c r="U126" s="327"/>
      <c r="V126" s="301"/>
      <c r="W126" s="301"/>
      <c r="X126" s="302"/>
      <c r="Y126" s="306"/>
      <c r="Z126" s="301"/>
      <c r="AA126" s="301"/>
      <c r="AB126" s="302"/>
      <c r="AC126" s="306"/>
      <c r="AD126" s="301"/>
      <c r="AE126" s="301"/>
      <c r="AF126" s="302"/>
      <c r="AG126" s="300"/>
      <c r="AH126" s="301"/>
      <c r="AI126" s="301"/>
      <c r="AJ126" s="302"/>
      <c r="AK126" s="969" t="str">
        <f t="shared" ref="AK126:AK127" si="35">IF(AT126&lt;3,"1-NON MAITRISÉE",IF(AND(AT126&gt;=3,AT126&lt;=9.99),"2-INSUF MAITRISÉE",IF(AND(AT126&gt;=10,AT126&lt;16),"3-MAITRISÉE",IF(AT126&gt;=16,"4-BIEN MAITRISÉE","F"))))</f>
        <v>1-NON MAITRISÉE</v>
      </c>
      <c r="AL126" s="970"/>
      <c r="AM126" s="970"/>
      <c r="AN126" s="971"/>
      <c r="AO126" s="219"/>
      <c r="AP126" s="219"/>
      <c r="AQ126" s="219"/>
      <c r="AR126" s="219"/>
      <c r="AS126" s="105">
        <f>+COUNTIF(M126:AJ126,"X")</f>
        <v>0</v>
      </c>
      <c r="AT126" s="830"/>
      <c r="AU126" s="170"/>
      <c r="AV126" s="103"/>
      <c r="AW126" s="103"/>
      <c r="AX126" s="103"/>
      <c r="AY126" s="103"/>
      <c r="AZ126" s="172"/>
      <c r="BA126" s="110"/>
      <c r="BB126" s="110"/>
      <c r="BC126" s="110"/>
    </row>
    <row r="127" spans="2:55" ht="14" customHeight="1" thickBot="1">
      <c r="B127" s="956"/>
      <c r="C127" s="890" t="s">
        <v>426</v>
      </c>
      <c r="D127" s="891"/>
      <c r="E127" s="891"/>
      <c r="F127" s="891"/>
      <c r="G127" s="891"/>
      <c r="H127" s="891"/>
      <c r="I127" s="891"/>
      <c r="J127" s="891"/>
      <c r="K127" s="891"/>
      <c r="L127" s="892"/>
      <c r="M127" s="300"/>
      <c r="N127" s="301"/>
      <c r="O127" s="301"/>
      <c r="P127" s="302"/>
      <c r="Q127" s="303"/>
      <c r="R127" s="304"/>
      <c r="S127" s="304"/>
      <c r="T127" s="305"/>
      <c r="U127" s="303"/>
      <c r="V127" s="301"/>
      <c r="W127" s="301"/>
      <c r="X127" s="302"/>
      <c r="Y127" s="300"/>
      <c r="Z127" s="301"/>
      <c r="AA127" s="301"/>
      <c r="AB127" s="302"/>
      <c r="AC127" s="300"/>
      <c r="AD127" s="301"/>
      <c r="AE127" s="301"/>
      <c r="AF127" s="302"/>
      <c r="AG127" s="300"/>
      <c r="AH127" s="301"/>
      <c r="AI127" s="301"/>
      <c r="AJ127" s="302"/>
      <c r="AK127" s="899" t="str">
        <f t="shared" si="35"/>
        <v>1-NON MAITRISÉE</v>
      </c>
      <c r="AL127" s="900"/>
      <c r="AM127" s="900"/>
      <c r="AN127" s="901"/>
      <c r="AO127" s="219"/>
      <c r="AP127" s="219"/>
      <c r="AQ127" s="219"/>
      <c r="AR127" s="219"/>
      <c r="AS127" s="105">
        <f>+COUNTIF(M127:AJ127,"X")</f>
        <v>0</v>
      </c>
      <c r="AT127" s="830"/>
      <c r="AU127" s="170" t="e">
        <f>(IF(M125="X",0,0)+IF(N125="X",5,0)+IF(O125="x",15,0)+IF(P125="x",20,0)
+IF(Q125="X",0,0)+IF(R125="X",5,0)+IF(S125="X",15,0)+IF(T125="X",20,0)
+IF(U125="X",0,0)+IF(V125="X",5,0)+IF(W125="x",15,0)+IF(X125="x",20,0)
+IF(Y125="X",0,0)+IF(Z125="X",5,0)+IF(AA125="X",15,0)+IF(AB125="X",20,0)
+IF(AC125="X",0,0)+IF(AD125="X",5,0)+IF(AE125="x",15,0)+IF(AF125="x",20,0)
+IF(AG125="X",0,0)+IF(AH125="X",5,0)+IF(AI125="x",15,0)+IF(AJ125="x",20,0)
+IF(M126="X",0,0)+IF(N126="X",5,0)+IF(O126="x",15,0)+IF(P126="x",20,0)
+IF(Q126="X",0,0)+IF(R126="X",5,0)+IF(S126="X",15,0)+IF(T126="X",20,0)
+IF(U126="X",0,0)+IF(V126="X",5,0)+IF(W126="x",15,0)+IF(X126="x",20,0)
+IF(Y126="X",0,0)+IF(Z126="X",5,0)+IF(AA126="X",15,0)+IF(AB126="X",20,0)
+IF(AC126="X",0,0)+IF(AD126="X",5,0)+IF(AE126="x",15,0)+IF(AF126="x",20,0)
+IF(AG126="X",0,0)+IF(AH126="X",5,0)+IF(AI126="x",15,0)+IF(AJ126="x",20,0)
+IF(M127="X",0,0)+IF(N127="X",5,0)+IF(O127="x",15,0)+IF(P127="x",20,0)
+IF(Q127="X",0,0)+IF(R127="X",5,0)+IF(S127="X",15,0)+IF(T127="X",20,0)
+IF(U127="X",0,0)+IF(V127="X",5,0)+IF(W127="x",15,0)+IF(X127="x",20,0)
+IF(Y127="X",0,0)+IF(Z127="X",5,0)+IF(AA127="X",15,0)+IF(AB127="X",20,0)
+IF(AC127="X",0,0)+IF(AD127="X",5,0)+IF(AE127="x",15,0)+IF(AF127="x",20,0)
+IF(AG127="X",0,0)+IF(AH127="X",5,0)+IF(AI127="x",15,0)+IF(AJ127="x",20,0))
/(+COUNTIF(M125:AJ127,"x"))</f>
        <v>#DIV/0!</v>
      </c>
      <c r="AV127" s="103"/>
      <c r="AW127" s="103"/>
      <c r="AX127" s="103"/>
      <c r="AY127" s="103"/>
      <c r="AZ127" s="172"/>
      <c r="BA127" s="110"/>
      <c r="BB127" s="110"/>
      <c r="BC127" s="110"/>
    </row>
    <row r="128" spans="2:55" ht="15" customHeight="1" thickTop="1" thickBot="1">
      <c r="B128" s="956"/>
      <c r="C128" s="325" t="s">
        <v>203</v>
      </c>
      <c r="D128" s="326"/>
      <c r="E128" s="326"/>
      <c r="F128" s="326"/>
      <c r="G128" s="326"/>
      <c r="H128" s="326"/>
      <c r="I128" s="326"/>
      <c r="J128" s="326"/>
      <c r="K128" s="326"/>
      <c r="L128" s="326"/>
      <c r="M128" s="326"/>
      <c r="N128" s="326"/>
      <c r="O128" s="326"/>
      <c r="P128" s="326"/>
      <c r="Q128" s="326"/>
      <c r="R128" s="326"/>
      <c r="S128" s="326"/>
      <c r="T128" s="326"/>
      <c r="U128" s="326"/>
      <c r="V128" s="326"/>
      <c r="W128" s="326"/>
      <c r="X128" s="328"/>
      <c r="Y128" s="326"/>
      <c r="Z128" s="326"/>
      <c r="AA128" s="326"/>
      <c r="AB128" s="328"/>
      <c r="AC128" s="326"/>
      <c r="AD128" s="326"/>
      <c r="AE128" s="326"/>
      <c r="AF128" s="328"/>
      <c r="AG128" s="326"/>
      <c r="AH128" s="326"/>
      <c r="AI128" s="326"/>
      <c r="AJ128" s="326"/>
      <c r="AK128" s="842" t="str">
        <f>IFERROR(IF(AU131="","",(IF(AU131&lt;3,"1-NON MAITRISÉE",IF(AND(AU131&gt;=3,AU131&lt;=9.99),"2-INSUF MAITRISÉE",IF(AND(AU131&gt;=10,AU131&lt;16),"3-MAITRISÉE",IF(AU131&gt;=16,"4-BIEN MAITRISÉE","F")))))),"Saisir les X")</f>
        <v>Saisir les X</v>
      </c>
      <c r="AL128" s="843"/>
      <c r="AM128" s="843"/>
      <c r="AN128" s="844"/>
      <c r="AO128" s="219"/>
      <c r="AP128" s="219"/>
      <c r="AQ128" s="219"/>
      <c r="AR128" s="219"/>
      <c r="AS128" s="105">
        <f>+COUNTIF(I128:AJ128,"x")</f>
        <v>0</v>
      </c>
      <c r="AT128" s="830"/>
      <c r="AU128" s="170"/>
      <c r="AV128" s="103"/>
      <c r="AW128" s="103"/>
      <c r="AX128" s="103"/>
      <c r="AY128" s="103"/>
      <c r="AZ128" s="172"/>
      <c r="BA128" s="110"/>
      <c r="BB128" s="110"/>
      <c r="BC128" s="110"/>
    </row>
    <row r="129" spans="2:55" ht="14" customHeight="1" thickBot="1">
      <c r="B129" s="956"/>
      <c r="C129" s="887" t="s">
        <v>297</v>
      </c>
      <c r="D129" s="888"/>
      <c r="E129" s="888"/>
      <c r="F129" s="888"/>
      <c r="G129" s="888"/>
      <c r="H129" s="888"/>
      <c r="I129" s="888"/>
      <c r="J129" s="888"/>
      <c r="K129" s="888"/>
      <c r="L129" s="889"/>
      <c r="M129" s="303"/>
      <c r="N129" s="304"/>
      <c r="O129" s="304"/>
      <c r="P129" s="305"/>
      <c r="Q129" s="303"/>
      <c r="R129" s="304"/>
      <c r="S129" s="304"/>
      <c r="T129" s="305"/>
      <c r="U129" s="303"/>
      <c r="V129" s="301"/>
      <c r="W129" s="301"/>
      <c r="X129" s="302"/>
      <c r="Y129" s="300"/>
      <c r="Z129" s="301"/>
      <c r="AA129" s="301"/>
      <c r="AB129" s="302"/>
      <c r="AC129" s="300"/>
      <c r="AD129" s="301"/>
      <c r="AE129" s="301"/>
      <c r="AF129" s="302"/>
      <c r="AG129" s="300"/>
      <c r="AH129" s="301"/>
      <c r="AI129" s="301"/>
      <c r="AJ129" s="302"/>
      <c r="AK129" s="835" t="str">
        <f>IF(AT129&lt;3,"1-NON MAITRISÉE",IF(AND(AT129&gt;=3,AT129&lt;=9.99),"2-INSUF MAITRISÉE",IF(AND(AT129&gt;=10,AT129&lt;16),"3-MAITRISÉE",IF(AT129&gt;=16,"4-BIEN MAITRISÉE","F"))))</f>
        <v>1-NON MAITRISÉE</v>
      </c>
      <c r="AL129" s="836"/>
      <c r="AM129" s="836"/>
      <c r="AN129" s="837"/>
      <c r="AO129" s="219"/>
      <c r="AP129" s="219"/>
      <c r="AQ129" s="219"/>
      <c r="AR129" s="219"/>
      <c r="AS129" s="105">
        <f>+COUNTIF(M129:AJ129,"X")</f>
        <v>0</v>
      </c>
      <c r="AT129" s="830"/>
      <c r="AU129" s="170"/>
      <c r="AV129" s="103"/>
      <c r="AW129" s="103"/>
      <c r="AX129" s="103"/>
      <c r="AY129" s="103"/>
      <c r="AZ129" s="172"/>
      <c r="BA129" s="110"/>
      <c r="BB129" s="110"/>
      <c r="BC129" s="110"/>
    </row>
    <row r="130" spans="2:55" ht="14" customHeight="1" thickBot="1">
      <c r="B130" s="956"/>
      <c r="C130" s="887" t="s">
        <v>298</v>
      </c>
      <c r="D130" s="888"/>
      <c r="E130" s="888"/>
      <c r="F130" s="888"/>
      <c r="G130" s="888"/>
      <c r="H130" s="888"/>
      <c r="I130" s="888"/>
      <c r="J130" s="888"/>
      <c r="K130" s="888"/>
      <c r="L130" s="889"/>
      <c r="M130" s="303"/>
      <c r="N130" s="304"/>
      <c r="O130" s="304"/>
      <c r="P130" s="305"/>
      <c r="Q130" s="303"/>
      <c r="R130" s="304"/>
      <c r="S130" s="304"/>
      <c r="T130" s="305"/>
      <c r="U130" s="303"/>
      <c r="V130" s="301"/>
      <c r="W130" s="301"/>
      <c r="X130" s="302"/>
      <c r="Y130" s="300"/>
      <c r="Z130" s="301"/>
      <c r="AA130" s="301"/>
      <c r="AB130" s="302"/>
      <c r="AC130" s="300"/>
      <c r="AD130" s="301"/>
      <c r="AE130" s="301"/>
      <c r="AF130" s="302"/>
      <c r="AG130" s="300"/>
      <c r="AH130" s="301"/>
      <c r="AI130" s="301"/>
      <c r="AJ130" s="302"/>
      <c r="AK130" s="981" t="e">
        <f t="shared" ref="AK130:AK131" si="36">IF(AT130&lt;3,"1-NON MAITRISÉE",IF(AND(AT130&gt;=3,AT130&lt;=9.99),"2-INSUF MAITRISÉE",IF(AND(AT130&gt;=10,AT130&lt;16),"3-MAITRISÉE",IF(AT130&gt;=16,"4-BIEN MAITRISÉE","F"))))</f>
        <v>#DIV/0!</v>
      </c>
      <c r="AL130" s="982"/>
      <c r="AM130" s="982"/>
      <c r="AN130" s="983"/>
      <c r="AO130" s="219"/>
      <c r="AP130" s="219"/>
      <c r="AQ130" s="219"/>
      <c r="AR130" s="219"/>
      <c r="AS130" s="105">
        <f>+COUNTIF(M130:AJ130,"X")</f>
        <v>0</v>
      </c>
      <c r="AT130" s="205" t="e">
        <f t="shared" ref="AT130:AT131" si="37">+IF(AS130="","",(IF(M130="X",0,0)+IF(N130="X",5,0)+IF(O130="x",15,0)+IF(P130="x",20,0)+IF(Q130="X",0,0)+IF(R130="X",5,0)+IF(S130="x",15,0)+IF(T130="x",20,0)+IF(U130="X",0,0)+IF(V130="X",5,0)+IF(W130="x",15,0)+IF(X130="x",20,0)+IF(Y130="X",0,0)+IF(Z130="X",5,0)+IF(AA130="x",15,0)+IF(AB130="x",20,0)+IF(AC130="X",0,0)+IF(AD130="X",5,0)+IF(AE130="X",15,0)+IF(AF130="X",20,0)+IF(AG130="X",0,0)+IF(AH130="X",5,0)+IF(AI130="x",15,0)+IF(AJ130="x",20,0))/AS130)</f>
        <v>#DIV/0!</v>
      </c>
      <c r="AU130" s="170"/>
      <c r="AV130" s="103"/>
      <c r="AW130" s="103"/>
      <c r="AX130" s="103"/>
      <c r="AY130" s="103"/>
      <c r="AZ130" s="172"/>
      <c r="BA130" s="110"/>
      <c r="BB130" s="110"/>
      <c r="BC130" s="110"/>
    </row>
    <row r="131" spans="2:55" ht="14" customHeight="1" thickBot="1">
      <c r="B131" s="956"/>
      <c r="C131" s="890" t="s">
        <v>299</v>
      </c>
      <c r="D131" s="891"/>
      <c r="E131" s="891"/>
      <c r="F131" s="891"/>
      <c r="G131" s="891"/>
      <c r="H131" s="891"/>
      <c r="I131" s="891"/>
      <c r="J131" s="891"/>
      <c r="K131" s="891"/>
      <c r="L131" s="892"/>
      <c r="M131" s="303"/>
      <c r="N131" s="304"/>
      <c r="O131" s="304"/>
      <c r="P131" s="305"/>
      <c r="Q131" s="303"/>
      <c r="R131" s="304"/>
      <c r="S131" s="304"/>
      <c r="T131" s="305"/>
      <c r="U131" s="303"/>
      <c r="V131" s="301"/>
      <c r="W131" s="301"/>
      <c r="X131" s="302"/>
      <c r="Y131" s="300"/>
      <c r="Z131" s="301"/>
      <c r="AA131" s="301"/>
      <c r="AB131" s="302"/>
      <c r="AC131" s="300"/>
      <c r="AD131" s="301"/>
      <c r="AE131" s="301"/>
      <c r="AF131" s="302"/>
      <c r="AG131" s="300"/>
      <c r="AH131" s="301"/>
      <c r="AI131" s="301"/>
      <c r="AJ131" s="302"/>
      <c r="AK131" s="899" t="e">
        <f t="shared" si="36"/>
        <v>#DIV/0!</v>
      </c>
      <c r="AL131" s="900"/>
      <c r="AM131" s="900"/>
      <c r="AN131" s="901"/>
      <c r="AO131" s="219"/>
      <c r="AP131" s="219"/>
      <c r="AQ131" s="219"/>
      <c r="AR131" s="219"/>
      <c r="AS131" s="105">
        <f>+COUNTIF(M131:AJ131,"X")</f>
        <v>0</v>
      </c>
      <c r="AT131" s="205" t="e">
        <f t="shared" si="37"/>
        <v>#DIV/0!</v>
      </c>
      <c r="AU131" s="170" t="e">
        <f>(IF(M129="X",0,0)+IF(N129="X",5,0)+IF(O129="x",15,0)+IF(P129="x",20,0)
+IF(Q129="X",0,0)+IF(R129="X",5,0)+IF(S129="X",15,0)+IF(T129="X",20,0)
+IF(U129="X",0,0)+IF(V129="X",5,0)+IF(W129="x",15,0)+IF(X129="x",20,0)
+IF(Y129="X",0,0)+IF(Z129="X",5,0)+IF(AA129="X",15,0)+IF(AB129="X",20,0)
+IF(AC129="X",0,0)+IF(AD129="X",5,0)+IF(AE129="x",15,0)+IF(AF129="x",20,0)
+IF(AG129="X",0,0)+IF(AH129="X",5,0)+IF(AI129="x",15,0)+IF(AJ129="x",20,0)
+IF(M130="X",0,0)+IF(N130="X",5,0)+IF(O130="x",15,0)+IF(P130="x",20,0)
+IF(Q130="X",0,0)+IF(R130="X",5,0)+IF(S130="X",15,0)+IF(T130="X",20,0)
+IF(U130="X",0,0)+IF(V130="X",5,0)+IF(W130="x",15,0)+IF(X130="x",20,0)
+IF(Y130="X",0,0)+IF(Z130="X",5,0)+IF(AA130="X",15,0)+IF(AB130="X",20,0)
+IF(AC130="X",0,0)+IF(AD130="X",5,0)+IF(AE130="x",15,0)+IF(AF130="x",20,0)
+IF(AG130="X",0,0)+IF(AH130="X",5,0)+IF(AI130="x",15,0)+IF(AJ130="x",20,0)
+IF(M131="X",0,0)+IF(N131="X",5,0)+IF(O131="x",15,0)+IF(P131="x",20,0)
+IF(Q131="X",0,0)+IF(R131="X",5,0)+IF(S131="X",15,0)+IF(T131="X",20,0)
+IF(U131="X",0,0)+IF(V131="X",5,0)+IF(W131="x",15,0)+IF(X131="x",20,0)
+IF(Y131="X",0,0)+IF(Z131="X",5,0)+IF(AA131="X",15,0)+IF(AB131="X",20,0)
+IF(AC131="X",0,0)+IF(AD131="X",5,0)+IF(AE131="x",15,0)+IF(AF131="x",20,0)
+IF(AG131="X",0,0)+IF(AH131="X",5,0)+IF(AI131="x",15,0)+IF(AJ131="x",20,0))
/(+COUNTIF(M129:AJ131,"x"))</f>
        <v>#DIV/0!</v>
      </c>
      <c r="AV131" s="103"/>
      <c r="AW131" s="103"/>
      <c r="AX131" s="103"/>
      <c r="AY131" s="103"/>
      <c r="AZ131" s="172"/>
      <c r="BA131" s="110"/>
      <c r="BB131" s="110"/>
      <c r="BC131" s="110"/>
    </row>
    <row r="132" spans="2:55" ht="26" customHeight="1" thickBot="1">
      <c r="B132" s="1107" t="s">
        <v>204</v>
      </c>
      <c r="C132" s="847"/>
      <c r="D132" s="847"/>
      <c r="E132" s="847"/>
      <c r="F132" s="847"/>
      <c r="G132" s="847"/>
      <c r="H132" s="847"/>
      <c r="I132" s="847"/>
      <c r="J132" s="847"/>
      <c r="K132" s="847"/>
      <c r="L132" s="847"/>
      <c r="M132" s="847"/>
      <c r="N132" s="847"/>
      <c r="O132" s="847"/>
      <c r="P132" s="847"/>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8"/>
      <c r="AO132"/>
      <c r="AP132"/>
      <c r="AQ132"/>
      <c r="AR132"/>
      <c r="AS132" s="105"/>
      <c r="AT132" s="170"/>
      <c r="AU132" s="170"/>
      <c r="AV132" s="103"/>
      <c r="AW132" s="103"/>
      <c r="AX132" s="103"/>
      <c r="AY132" s="103"/>
      <c r="AZ132" s="172"/>
      <c r="BA132" s="110"/>
      <c r="BB132" s="110"/>
      <c r="BC132" s="110"/>
    </row>
    <row r="133" spans="2:55" ht="15" customHeight="1" thickTop="1" thickBot="1">
      <c r="B133" s="953" t="s">
        <v>209</v>
      </c>
      <c r="C133" s="325" t="s">
        <v>205</v>
      </c>
      <c r="D133" s="326"/>
      <c r="E133" s="326"/>
      <c r="F133" s="326"/>
      <c r="G133" s="326"/>
      <c r="H133" s="326"/>
      <c r="I133" s="326"/>
      <c r="J133" s="326"/>
      <c r="K133" s="326"/>
      <c r="L133" s="326"/>
      <c r="M133" s="326"/>
      <c r="N133" s="326"/>
      <c r="O133" s="326"/>
      <c r="P133" s="326"/>
      <c r="Q133" s="326"/>
      <c r="R133" s="326"/>
      <c r="S133" s="326"/>
      <c r="T133" s="326"/>
      <c r="U133" s="326"/>
      <c r="V133" s="326"/>
      <c r="W133" s="326"/>
      <c r="X133" s="328"/>
      <c r="Y133" s="326"/>
      <c r="Z133" s="326"/>
      <c r="AA133" s="326"/>
      <c r="AB133" s="328"/>
      <c r="AC133" s="326"/>
      <c r="AD133" s="326"/>
      <c r="AE133" s="326"/>
      <c r="AF133" s="328"/>
      <c r="AG133" s="326"/>
      <c r="AH133" s="326"/>
      <c r="AI133" s="326"/>
      <c r="AJ133" s="326"/>
      <c r="AK133" s="842" t="str">
        <f>IFERROR(IF(AU136="","",(IF(AU136&lt;3,"1-NON MAITRISÉE",IF(AND(AU136&gt;=3,AU136&lt;=9.99),"2-INSUF MAITRISÉE",IF(AND(AU136&gt;=10,AU136&lt;16),"3-MAITRISÉE",IF(AU136&gt;=16,"4-BIEN MAITRISÉE","F")))))),"Saisir les X")</f>
        <v>Saisir les X</v>
      </c>
      <c r="AL133" s="843"/>
      <c r="AM133" s="843"/>
      <c r="AN133" s="844"/>
      <c r="AO133" s="219"/>
      <c r="AP133" s="219"/>
      <c r="AQ133" s="219"/>
      <c r="AR133" s="219"/>
      <c r="AS133" s="105"/>
      <c r="AT133" s="173"/>
      <c r="AU133" s="170"/>
      <c r="AV133" s="103"/>
      <c r="AW133" s="103"/>
      <c r="AX133" s="103"/>
      <c r="AY133" s="103"/>
      <c r="AZ133" s="172"/>
      <c r="BA133" s="110"/>
      <c r="BB133" s="110"/>
      <c r="BC133" s="110"/>
    </row>
    <row r="134" spans="2:55" ht="14" customHeight="1" thickTop="1">
      <c r="B134" s="954"/>
      <c r="C134" s="887" t="s">
        <v>300</v>
      </c>
      <c r="D134" s="888"/>
      <c r="E134" s="888"/>
      <c r="F134" s="888"/>
      <c r="G134" s="888"/>
      <c r="H134" s="888"/>
      <c r="I134" s="888"/>
      <c r="J134" s="888"/>
      <c r="K134" s="888"/>
      <c r="L134" s="889"/>
      <c r="M134" s="303"/>
      <c r="N134" s="304"/>
      <c r="O134" s="304"/>
      <c r="P134" s="305"/>
      <c r="Q134" s="303"/>
      <c r="R134" s="304"/>
      <c r="S134" s="304"/>
      <c r="T134" s="305"/>
      <c r="U134" s="300"/>
      <c r="V134" s="301"/>
      <c r="W134" s="301"/>
      <c r="X134" s="302"/>
      <c r="Y134" s="300"/>
      <c r="Z134" s="301"/>
      <c r="AA134" s="301"/>
      <c r="AB134" s="302"/>
      <c r="AC134" s="300"/>
      <c r="AD134" s="301"/>
      <c r="AE134" s="301"/>
      <c r="AF134" s="302"/>
      <c r="AG134" s="300"/>
      <c r="AH134" s="301"/>
      <c r="AI134" s="301"/>
      <c r="AJ134" s="302"/>
      <c r="AK134" s="835" t="e">
        <f t="shared" ref="AK134:AK136" si="38">IF(AT134&lt;3,"1-NON MAITRISÉE",IF(AND(AT134&gt;=3,AT134&lt;=9.99),"2-INSUF MAITRISÉE",IF(AND(AT134&gt;=10,AT134&lt;16),"3-MAITRISÉE",IF(AT134&gt;=16,"4-BIEN MAITRISÉE","F"))))</f>
        <v>#DIV/0!</v>
      </c>
      <c r="AL134" s="836"/>
      <c r="AM134" s="836"/>
      <c r="AN134" s="837"/>
      <c r="AO134" s="219"/>
      <c r="AP134" s="219"/>
      <c r="AQ134" s="219"/>
      <c r="AR134" s="219"/>
      <c r="AS134" s="105">
        <f>+COUNTIF(M134:AJ134,"X")</f>
        <v>0</v>
      </c>
      <c r="AT134" s="205" t="e">
        <f t="shared" ref="AT134:AT136" si="39">+IF(AS134="","",(IF(M134="X",0,0)+IF(N134="X",5,0)+IF(O134="x",15,0)+IF(P134="x",20,0)+IF(Q134="X",0,0)+IF(R134="X",5,0)+IF(S134="x",15,0)+IF(T134="x",20,0)+IF(U134="X",0,0)+IF(V134="X",5,0)+IF(W134="x",15,0)+IF(X134="x",20,0)+IF(Y134="X",0,0)+IF(Z134="X",5,0)+IF(AA134="x",15,0)+IF(AB134="x",20,0)+IF(AC134="X",0,0)+IF(AD134="X",5,0)+IF(AE134="X",15,0)+IF(AF134="X",20,0)+IF(AG134="X",0,0)+IF(AH134="X",5,0)+IF(AI134="x",15,0)+IF(AJ134="x",20,0))/AS134)</f>
        <v>#DIV/0!</v>
      </c>
      <c r="AU134" s="170"/>
      <c r="AV134" s="103"/>
      <c r="AW134" s="103"/>
      <c r="AX134" s="103"/>
      <c r="AY134" s="103"/>
      <c r="AZ134" s="172"/>
      <c r="BA134" s="110"/>
      <c r="BB134" s="110"/>
      <c r="BC134" s="110"/>
    </row>
    <row r="135" spans="2:55" ht="14" customHeight="1">
      <c r="B135" s="954"/>
      <c r="C135" s="887" t="s">
        <v>301</v>
      </c>
      <c r="D135" s="888"/>
      <c r="E135" s="888"/>
      <c r="F135" s="888"/>
      <c r="G135" s="888"/>
      <c r="H135" s="888"/>
      <c r="I135" s="888"/>
      <c r="J135" s="888"/>
      <c r="K135" s="888"/>
      <c r="L135" s="889"/>
      <c r="M135" s="303"/>
      <c r="N135" s="304"/>
      <c r="O135" s="304"/>
      <c r="P135" s="305"/>
      <c r="Q135" s="303"/>
      <c r="R135" s="304"/>
      <c r="S135" s="304"/>
      <c r="T135" s="305"/>
      <c r="U135" s="300"/>
      <c r="V135" s="301"/>
      <c r="W135" s="301"/>
      <c r="X135" s="302"/>
      <c r="Y135" s="300"/>
      <c r="Z135" s="301"/>
      <c r="AA135" s="301"/>
      <c r="AB135" s="302"/>
      <c r="AC135" s="300"/>
      <c r="AD135" s="301"/>
      <c r="AE135" s="301"/>
      <c r="AF135" s="302"/>
      <c r="AG135" s="300"/>
      <c r="AH135" s="301"/>
      <c r="AI135" s="301"/>
      <c r="AJ135" s="302"/>
      <c r="AK135" s="969" t="e">
        <f t="shared" si="38"/>
        <v>#DIV/0!</v>
      </c>
      <c r="AL135" s="970"/>
      <c r="AM135" s="970"/>
      <c r="AN135" s="971"/>
      <c r="AO135" s="219"/>
      <c r="AP135" s="219"/>
      <c r="AQ135" s="219"/>
      <c r="AR135" s="219"/>
      <c r="AS135" s="105">
        <f>+COUNTIF(M135:AJ135,"X")</f>
        <v>0</v>
      </c>
      <c r="AT135" s="205" t="e">
        <f t="shared" si="39"/>
        <v>#DIV/0!</v>
      </c>
      <c r="AU135" s="170"/>
      <c r="AV135" s="103"/>
      <c r="AW135" s="103"/>
      <c r="AX135" s="103"/>
      <c r="AY135" s="103"/>
      <c r="AZ135" s="172"/>
      <c r="BA135" s="110"/>
      <c r="BB135" s="110"/>
      <c r="BC135" s="110"/>
    </row>
    <row r="136" spans="2:55" ht="14" customHeight="1" thickBot="1">
      <c r="B136" s="954"/>
      <c r="C136" s="890" t="s">
        <v>427</v>
      </c>
      <c r="D136" s="891"/>
      <c r="E136" s="891"/>
      <c r="F136" s="891"/>
      <c r="G136" s="891"/>
      <c r="H136" s="891"/>
      <c r="I136" s="891"/>
      <c r="J136" s="891"/>
      <c r="K136" s="891"/>
      <c r="L136" s="892"/>
      <c r="M136" s="303"/>
      <c r="N136" s="304"/>
      <c r="O136" s="304"/>
      <c r="P136" s="305"/>
      <c r="Q136" s="303"/>
      <c r="R136" s="304"/>
      <c r="S136" s="304"/>
      <c r="T136" s="305"/>
      <c r="U136" s="300"/>
      <c r="V136" s="301"/>
      <c r="W136" s="301"/>
      <c r="X136" s="302"/>
      <c r="Y136" s="300"/>
      <c r="Z136" s="301"/>
      <c r="AA136" s="301"/>
      <c r="AB136" s="302"/>
      <c r="AC136" s="300"/>
      <c r="AD136" s="301"/>
      <c r="AE136" s="301"/>
      <c r="AF136" s="302"/>
      <c r="AG136" s="300"/>
      <c r="AH136" s="301"/>
      <c r="AI136" s="301"/>
      <c r="AJ136" s="302"/>
      <c r="AK136" s="969" t="e">
        <f t="shared" si="38"/>
        <v>#DIV/0!</v>
      </c>
      <c r="AL136" s="970"/>
      <c r="AM136" s="970"/>
      <c r="AN136" s="971"/>
      <c r="AO136" s="219"/>
      <c r="AP136" s="219"/>
      <c r="AQ136" s="219"/>
      <c r="AR136" s="219"/>
      <c r="AS136" s="105">
        <f>+COUNTIF(M136:AJ136,"X")</f>
        <v>0</v>
      </c>
      <c r="AT136" s="205" t="e">
        <f t="shared" si="39"/>
        <v>#DIV/0!</v>
      </c>
      <c r="AU136" s="170" t="e">
        <f>(IF(M134="X",0,0)+IF(N134="X",5,0)+IF(O134="x",15,0)+IF(P134="x",20,0)
+IF(Q134="X",0,0)+IF(R134="X",5,0)+IF(S134="X",15,0)+IF(T134="X",20,0)
+IF(U134="X",0,0)+IF(V134="X",5,0)+IF(W134="x",15,0)+IF(X134="x",20,0)
+IF(Y134="X",0,0)+IF(Z134="X",5,0)+IF(AA134="X",15,0)+IF(AB134="X",20,0)
+IF(AC134="X",0,0)+IF(AD134="X",5,0)+IF(AE134="x",15,0)+IF(AF134="x",20,0)
+IF(AG134="X",0,0)+IF(AH134="X",5,0)+IF(AI134="x",15,0)+IF(AJ134="x",20,0)
+IF(M135="X",0,0)+IF(N135="X",5,0)+IF(O135="x",15,0)+IF(P135="x",20,0)
+IF(Q135="X",0,0)+IF(R135="X",5,0)+IF(S135="X",15,0)+IF(T135="X",20,0)
+IF(U135="X",0,0)+IF(V135="X",5,0)+IF(W135="x",15,0)+IF(X135="x",20,0)
+IF(Y135="X",0,0)+IF(Z135="X",5,0)+IF(AA135="X",15,0)+IF(AB135="X",20,0)
+IF(AC135="X",0,0)+IF(AD135="X",5,0)+IF(AE135="x",15,0)+IF(AF135="x",20,0)
+IF(AG135="X",0,0)+IF(AH135="X",5,0)+IF(AI135="x",15,0)+IF(AJ135="x",20,0)
+IF(M136="X",0,0)+IF(N136="X",5,0)+IF(O136="x",15,0)+IF(P136="x",20,0)
+IF(Q136="X",0,0)+IF(R136="X",5,0)+IF(S136="X",15,0)+IF(T136="X",20,0)
+IF(U136="X",0,0)+IF(V136="X",5,0)+IF(W136="x",15,0)+IF(X136="x",20,0)
+IF(Y136="X",0,0)+IF(Z136="X",5,0)+IF(AA136="X",15,0)+IF(AB136="X",20,0)
+IF(AC136="X",0,0)+IF(AD136="X",5,0)+IF(AE136="x",15,0)+IF(AF136="x",20,0)
+IF(AG136="X",0,0)+IF(AH136="X",5,0)+IF(AI136="x",15,0)+IF(AJ136="x",20,0))
/(+COUNTIF(M134:AJ136,"x"))</f>
        <v>#DIV/0!</v>
      </c>
      <c r="AV136" s="103"/>
      <c r="AW136" s="103"/>
      <c r="AX136" s="103"/>
      <c r="AY136" s="103"/>
      <c r="AZ136" s="172"/>
      <c r="BA136" s="110"/>
      <c r="BB136" s="110"/>
      <c r="BC136" s="110"/>
    </row>
    <row r="137" spans="2:55" ht="15" customHeight="1" thickTop="1" thickBot="1">
      <c r="B137" s="954"/>
      <c r="C137" s="325" t="s">
        <v>206</v>
      </c>
      <c r="D137" s="326"/>
      <c r="E137" s="326"/>
      <c r="F137" s="326"/>
      <c r="G137" s="326"/>
      <c r="H137" s="326"/>
      <c r="I137" s="326"/>
      <c r="J137" s="326"/>
      <c r="K137" s="326"/>
      <c r="L137" s="326"/>
      <c r="M137" s="326"/>
      <c r="N137" s="326"/>
      <c r="O137" s="326"/>
      <c r="P137" s="326"/>
      <c r="Q137" s="326"/>
      <c r="R137" s="326"/>
      <c r="S137" s="326"/>
      <c r="T137" s="326"/>
      <c r="U137" s="326"/>
      <c r="V137" s="326"/>
      <c r="W137" s="326"/>
      <c r="X137" s="328"/>
      <c r="Y137" s="326"/>
      <c r="Z137" s="326"/>
      <c r="AA137" s="326"/>
      <c r="AB137" s="328"/>
      <c r="AC137" s="326"/>
      <c r="AD137" s="326"/>
      <c r="AE137" s="326"/>
      <c r="AF137" s="328"/>
      <c r="AG137" s="326"/>
      <c r="AH137" s="326"/>
      <c r="AI137" s="326"/>
      <c r="AJ137" s="326"/>
      <c r="AK137" s="842" t="str">
        <f>IFERROR(IF(AU140="","",(IF(AU140&lt;3,"1-NON MAITRISÉE",IF(AND(AU140&gt;=3,AU140&lt;=9.99),"2-INSUF MAITRISÉE",IF(AND(AU140&gt;=10,AU140&lt;16),"3-MAITRISÉE",IF(AU140&gt;=16,"4-BIEN MAITRISÉE","F")))))),"Saisir les X")</f>
        <v>Saisir les X</v>
      </c>
      <c r="AL137" s="843"/>
      <c r="AM137" s="843"/>
      <c r="AN137" s="844"/>
      <c r="AO137" s="219"/>
      <c r="AP137" s="219"/>
      <c r="AQ137" s="219"/>
      <c r="AR137" s="219"/>
      <c r="AS137" s="105"/>
      <c r="AT137" s="173"/>
      <c r="AU137" s="170"/>
      <c r="AV137" s="103"/>
      <c r="AW137" s="103"/>
      <c r="AX137" s="103"/>
      <c r="AY137" s="103"/>
      <c r="AZ137" s="172"/>
      <c r="BA137" s="110"/>
      <c r="BB137" s="110"/>
      <c r="BC137" s="110"/>
    </row>
    <row r="138" spans="2:55" ht="14" customHeight="1" thickTop="1">
      <c r="B138" s="954"/>
      <c r="C138" s="887" t="s">
        <v>302</v>
      </c>
      <c r="D138" s="888"/>
      <c r="E138" s="888"/>
      <c r="F138" s="888"/>
      <c r="G138" s="888"/>
      <c r="H138" s="888"/>
      <c r="I138" s="888"/>
      <c r="J138" s="888"/>
      <c r="K138" s="888"/>
      <c r="L138" s="889"/>
      <c r="M138" s="303"/>
      <c r="N138" s="304"/>
      <c r="O138" s="304"/>
      <c r="P138" s="305"/>
      <c r="Q138" s="303"/>
      <c r="R138" s="304"/>
      <c r="S138" s="304"/>
      <c r="T138" s="305"/>
      <c r="U138" s="300"/>
      <c r="V138" s="301"/>
      <c r="W138" s="301"/>
      <c r="X138" s="302"/>
      <c r="Y138" s="300"/>
      <c r="Z138" s="301"/>
      <c r="AA138" s="301"/>
      <c r="AB138" s="302"/>
      <c r="AC138" s="300"/>
      <c r="AD138" s="301"/>
      <c r="AE138" s="301"/>
      <c r="AF138" s="302"/>
      <c r="AG138" s="300"/>
      <c r="AH138" s="301"/>
      <c r="AI138" s="301"/>
      <c r="AJ138" s="302"/>
      <c r="AK138" s="835" t="e">
        <f t="shared" ref="AK138:AK140" si="40">IF(AT138&lt;3,"1-NON MAITRISÉE",IF(AND(AT138&gt;=3,AT138&lt;=9.99),"2-INSUF MAITRISÉE",IF(AND(AT138&gt;=10,AT138&lt;16),"3-MAITRISÉE",IF(AT138&gt;=16,"4-BIEN MAITRISÉE","F"))))</f>
        <v>#DIV/0!</v>
      </c>
      <c r="AL138" s="836"/>
      <c r="AM138" s="836"/>
      <c r="AN138" s="837"/>
      <c r="AO138" s="219"/>
      <c r="AP138" s="219"/>
      <c r="AQ138" s="219"/>
      <c r="AR138" s="219"/>
      <c r="AS138" s="105">
        <f>+COUNTIF(M138:AJ138,"X")</f>
        <v>0</v>
      </c>
      <c r="AT138" s="205" t="e">
        <f t="shared" ref="AT138:AT140" si="41">+IF(AS138="","",(IF(M138="X",0,0)+IF(N138="X",5,0)+IF(O138="x",15,0)+IF(P138="x",20,0)+IF(Q138="X",0,0)+IF(R138="X",5,0)+IF(S138="x",15,0)+IF(T138="x",20,0)+IF(U138="X",0,0)+IF(V138="X",5,0)+IF(W138="x",15,0)+IF(X138="x",20,0)+IF(Y138="X",0,0)+IF(Z138="X",5,0)+IF(AA138="x",15,0)+IF(AB138="x",20,0)+IF(AC138="X",0,0)+IF(AD138="X",5,0)+IF(AE138="X",15,0)+IF(AF138="X",20,0)+IF(AG138="X",0,0)+IF(AH138="X",5,0)+IF(AI138="x",15,0)+IF(AJ138="x",20,0))/AS138)</f>
        <v>#DIV/0!</v>
      </c>
      <c r="AU138" s="170"/>
      <c r="AV138" s="103"/>
      <c r="AW138" s="103"/>
      <c r="AX138" s="103"/>
      <c r="AY138" s="103"/>
      <c r="AZ138" s="172"/>
      <c r="BA138" s="110"/>
      <c r="BB138" s="110"/>
      <c r="BC138" s="110"/>
    </row>
    <row r="139" spans="2:55" ht="14" customHeight="1">
      <c r="B139" s="954"/>
      <c r="C139" s="887" t="s">
        <v>303</v>
      </c>
      <c r="D139" s="888"/>
      <c r="E139" s="888"/>
      <c r="F139" s="888"/>
      <c r="G139" s="888"/>
      <c r="H139" s="888"/>
      <c r="I139" s="888"/>
      <c r="J139" s="888"/>
      <c r="K139" s="888"/>
      <c r="L139" s="889"/>
      <c r="M139" s="303"/>
      <c r="N139" s="304"/>
      <c r="O139" s="304"/>
      <c r="P139" s="305"/>
      <c r="Q139" s="303"/>
      <c r="R139" s="304"/>
      <c r="S139" s="304"/>
      <c r="T139" s="305"/>
      <c r="U139" s="300"/>
      <c r="V139" s="301"/>
      <c r="W139" s="301"/>
      <c r="X139" s="302"/>
      <c r="Y139" s="300"/>
      <c r="Z139" s="301"/>
      <c r="AA139" s="301"/>
      <c r="AB139" s="302"/>
      <c r="AC139" s="300"/>
      <c r="AD139" s="301"/>
      <c r="AE139" s="301"/>
      <c r="AF139" s="302"/>
      <c r="AG139" s="300"/>
      <c r="AH139" s="301"/>
      <c r="AI139" s="301"/>
      <c r="AJ139" s="302"/>
      <c r="AK139" s="835" t="e">
        <f t="shared" si="40"/>
        <v>#DIV/0!</v>
      </c>
      <c r="AL139" s="836"/>
      <c r="AM139" s="836"/>
      <c r="AN139" s="837"/>
      <c r="AO139" s="219"/>
      <c r="AP139" s="219"/>
      <c r="AQ139" s="219"/>
      <c r="AR139" s="219"/>
      <c r="AS139" s="105">
        <f t="shared" ref="AS139:AS140" si="42">+COUNTIF(M139:AJ139,"X")</f>
        <v>0</v>
      </c>
      <c r="AT139" s="205" t="e">
        <f t="shared" si="41"/>
        <v>#DIV/0!</v>
      </c>
      <c r="AU139" s="170"/>
      <c r="AV139" s="103"/>
      <c r="AW139" s="103"/>
      <c r="AX139" s="103"/>
      <c r="AY139" s="103"/>
      <c r="AZ139" s="172"/>
      <c r="BA139" s="110"/>
      <c r="BB139" s="110"/>
      <c r="BC139" s="110"/>
    </row>
    <row r="140" spans="2:55" ht="14" customHeight="1" thickBot="1">
      <c r="B140" s="954"/>
      <c r="C140" s="890" t="s">
        <v>461</v>
      </c>
      <c r="D140" s="891"/>
      <c r="E140" s="891"/>
      <c r="F140" s="891"/>
      <c r="G140" s="891"/>
      <c r="H140" s="891"/>
      <c r="I140" s="891"/>
      <c r="J140" s="891"/>
      <c r="K140" s="891"/>
      <c r="L140" s="892"/>
      <c r="M140" s="303"/>
      <c r="N140" s="304"/>
      <c r="O140" s="304"/>
      <c r="P140" s="305"/>
      <c r="Q140" s="303"/>
      <c r="R140" s="304"/>
      <c r="S140" s="304"/>
      <c r="T140" s="305"/>
      <c r="U140" s="300"/>
      <c r="V140" s="301"/>
      <c r="W140" s="301"/>
      <c r="X140" s="302"/>
      <c r="Y140" s="300"/>
      <c r="Z140" s="301"/>
      <c r="AA140" s="301"/>
      <c r="AB140" s="302"/>
      <c r="AC140" s="300"/>
      <c r="AD140" s="301"/>
      <c r="AE140" s="301"/>
      <c r="AF140" s="302"/>
      <c r="AG140" s="300"/>
      <c r="AH140" s="301"/>
      <c r="AI140" s="301"/>
      <c r="AJ140" s="302"/>
      <c r="AK140" s="969" t="e">
        <f t="shared" si="40"/>
        <v>#DIV/0!</v>
      </c>
      <c r="AL140" s="970"/>
      <c r="AM140" s="970"/>
      <c r="AN140" s="971"/>
      <c r="AO140" s="219"/>
      <c r="AP140" s="219"/>
      <c r="AQ140" s="219"/>
      <c r="AR140" s="219"/>
      <c r="AS140" s="105">
        <f t="shared" si="42"/>
        <v>0</v>
      </c>
      <c r="AT140" s="205" t="e">
        <f t="shared" si="41"/>
        <v>#DIV/0!</v>
      </c>
      <c r="AU140" s="170" t="e">
        <f>(IF(M138="X",0,0)+IF(N138="X",5,0)+IF(O138="x",15,0)+IF(P138="x",20,0)
+IF(Q138="X",0,0)+IF(R138="X",5,0)+IF(S138="X",15,0)+IF(T138="X",20,0)
+IF(U138="X",0,0)+IF(V138="X",5,0)+IF(W138="x",15,0)+IF(X138="x",20,0)
+IF(Y138="X",0,0)+IF(Z138="X",5,0)+IF(AA138="X",15,0)+IF(AB138="X",20,0)
+IF(AC138="X",0,0)+IF(AD138="X",5,0)+IF(AE138="x",15,0)+IF(AF138="x",20,0)
+IF(AG138="X",0,0)+IF(AH138="X",5,0)+IF(AI138="x",15,0)+IF(AJ138="x",20,0)
+IF(M139="X",0,0)+IF(N139="X",5,0)+IF(O139="x",15,0)+IF(P139="x",20,0)
+IF(Q139="X",0,0)+IF(R139="X",5,0)+IF(S139="X",15,0)+IF(T139="X",20,0)
+IF(U139="X",0,0)+IF(V139="X",5,0)+IF(W139="x",15,0)+IF(X139="x",20,0)
+IF(Y139="X",0,0)+IF(Z139="X",5,0)+IF(AA139="X",15,0)+IF(AB139="X",20,0)
+IF(AC139="X",0,0)+IF(AD139="X",5,0)+IF(AE139="x",15,0)+IF(AF139="x",20,0)
+IF(AG139="X",0,0)+IF(AH139="X",5,0)+IF(AI139="x",15,0)+IF(AJ139="x",20,0)
+IF(M140="X",0,0)+IF(N140="X",5,0)+IF(O140="x",15,0)+IF(P140="x",20,0)
+IF(Q140="X",0,0)+IF(R140="X",5,0)+IF(S140="X",15,0)+IF(T140="X",20,0)
+IF(U140="X",0,0)+IF(V140="X",5,0)+IF(W140="x",15,0)+IF(X140="x",20,0)
+IF(Y140="X",0,0)+IF(Z140="X",5,0)+IF(AA140="X",15,0)+IF(AB140="X",20,0)
+IF(AC140="X",0,0)+IF(AD140="X",5,0)+IF(AE140="x",15,0)+IF(AF140="x",20,0)
+IF(AG140="X",0,0)+IF(AH140="X",5,0)+IF(AI140="x",15,0)+IF(AJ140="x",20,0))
/(+COUNTIF(M138:AJ140,"x"))</f>
        <v>#DIV/0!</v>
      </c>
      <c r="AV140" s="103"/>
      <c r="AW140" s="103"/>
      <c r="AX140" s="103"/>
      <c r="AY140" s="103"/>
      <c r="AZ140" s="172"/>
      <c r="BA140" s="110"/>
      <c r="BB140" s="110"/>
      <c r="BC140" s="110"/>
    </row>
    <row r="141" spans="2:55" ht="15" customHeight="1" thickTop="1" thickBot="1">
      <c r="B141" s="954"/>
      <c r="C141" s="325" t="s">
        <v>207</v>
      </c>
      <c r="D141" s="326"/>
      <c r="E141" s="326"/>
      <c r="F141" s="326"/>
      <c r="G141" s="326"/>
      <c r="H141" s="326"/>
      <c r="I141" s="326"/>
      <c r="J141" s="326"/>
      <c r="K141" s="326"/>
      <c r="L141" s="326"/>
      <c r="M141" s="326"/>
      <c r="N141" s="326"/>
      <c r="O141" s="326"/>
      <c r="P141" s="326"/>
      <c r="Q141" s="326"/>
      <c r="R141" s="326"/>
      <c r="S141" s="326"/>
      <c r="T141" s="326"/>
      <c r="U141" s="326"/>
      <c r="V141" s="326"/>
      <c r="W141" s="326"/>
      <c r="X141" s="328"/>
      <c r="Y141" s="326"/>
      <c r="Z141" s="326"/>
      <c r="AA141" s="326"/>
      <c r="AB141" s="328"/>
      <c r="AC141" s="326"/>
      <c r="AD141" s="326"/>
      <c r="AE141" s="326"/>
      <c r="AF141" s="328"/>
      <c r="AG141" s="326"/>
      <c r="AH141" s="326"/>
      <c r="AI141" s="326"/>
      <c r="AJ141" s="326"/>
      <c r="AK141" s="842" t="str">
        <f>IFERROR(IF(AU144="","",(IF(AU144&lt;3,"1-NON MAITRISÉE",IF(AND(AU144&gt;=3,AU144&lt;=9.99),"2-INSUF MAITRISÉE",IF(AND(AU144&gt;=10,AU144&lt;16),"3-MAITRISÉE",IF(AU144&gt;=16,"4-BIEN MAITRISÉE","F")))))),"Saisir les X")</f>
        <v>Saisir les X</v>
      </c>
      <c r="AL141" s="843"/>
      <c r="AM141" s="843"/>
      <c r="AN141" s="844"/>
      <c r="AO141" s="219"/>
      <c r="AP141" s="219"/>
      <c r="AQ141" s="219"/>
      <c r="AR141" s="219"/>
      <c r="AS141" s="105"/>
      <c r="AT141" s="173"/>
      <c r="AU141" s="170"/>
      <c r="AV141" s="103"/>
      <c r="AW141" s="103"/>
      <c r="AX141" s="103"/>
      <c r="AY141" s="103"/>
      <c r="AZ141" s="172"/>
      <c r="BA141" s="110"/>
      <c r="BB141" s="110"/>
      <c r="BC141" s="110"/>
    </row>
    <row r="142" spans="2:55" ht="14" customHeight="1" thickTop="1">
      <c r="B142" s="954"/>
      <c r="C142" s="887" t="s">
        <v>304</v>
      </c>
      <c r="D142" s="888"/>
      <c r="E142" s="888"/>
      <c r="F142" s="888"/>
      <c r="G142" s="888"/>
      <c r="H142" s="888"/>
      <c r="I142" s="888"/>
      <c r="J142" s="888"/>
      <c r="K142" s="888"/>
      <c r="L142" s="889"/>
      <c r="M142" s="303"/>
      <c r="N142" s="304"/>
      <c r="O142" s="304"/>
      <c r="P142" s="305"/>
      <c r="Q142" s="303"/>
      <c r="R142" s="304"/>
      <c r="S142" s="304"/>
      <c r="T142" s="305"/>
      <c r="U142" s="300"/>
      <c r="V142" s="301"/>
      <c r="W142" s="301"/>
      <c r="X142" s="302"/>
      <c r="Y142" s="300"/>
      <c r="Z142" s="301"/>
      <c r="AA142" s="301"/>
      <c r="AB142" s="302"/>
      <c r="AC142" s="300"/>
      <c r="AD142" s="301"/>
      <c r="AE142" s="301"/>
      <c r="AF142" s="302"/>
      <c r="AG142" s="300"/>
      <c r="AH142" s="301"/>
      <c r="AI142" s="301"/>
      <c r="AJ142" s="302"/>
      <c r="AK142" s="835" t="e">
        <f t="shared" ref="AK142:AK144" si="43">IF(AT142&lt;3,"1-NON MAITRISÉE",IF(AND(AT142&gt;=3,AT142&lt;=9.99),"2-INSUF MAITRISÉE",IF(AND(AT142&gt;=10,AT142&lt;16),"3-MAITRISÉE",IF(AT142&gt;=16,"4-BIEN MAITRISÉE","F"))))</f>
        <v>#DIV/0!</v>
      </c>
      <c r="AL142" s="836"/>
      <c r="AM142" s="836"/>
      <c r="AN142" s="837"/>
      <c r="AO142" s="219"/>
      <c r="AP142" s="219"/>
      <c r="AQ142" s="219"/>
      <c r="AR142" s="219"/>
      <c r="AS142" s="105">
        <f>+COUNTIF(M142:AJ142,"X")</f>
        <v>0</v>
      </c>
      <c r="AT142" s="205" t="e">
        <f t="shared" ref="AT142:AT147" si="44">+IF(AS142="","",(IF(M142="X",0,0)+IF(N142="X",5,0)+IF(O142="x",15,0)+IF(P142="x",20,0)+IF(Q142="X",0,0)+IF(R142="X",5,0)+IF(S142="x",15,0)+IF(T142="x",20,0)+IF(U142="X",0,0)+IF(V142="X",5,0)+IF(W142="x",15,0)+IF(X142="x",20,0)+IF(Y142="X",0,0)+IF(Z142="X",5,0)+IF(AA142="x",15,0)+IF(AB142="x",20,0)+IF(AC142="X",0,0)+IF(AD142="X",5,0)+IF(AE142="X",15,0)+IF(AF142="X",20,0)+IF(AG142="X",0,0)+IF(AH142="X",5,0)+IF(AI142="x",15,0)+IF(AJ142="x",20,0))/AS142)</f>
        <v>#DIV/0!</v>
      </c>
      <c r="AU142" s="170"/>
      <c r="AV142" s="103"/>
      <c r="AW142" s="103"/>
      <c r="AX142" s="103"/>
      <c r="AY142" s="103"/>
      <c r="AZ142" s="172"/>
      <c r="BA142" s="110"/>
      <c r="BB142" s="110"/>
      <c r="BC142" s="110"/>
    </row>
    <row r="143" spans="2:55" ht="14" customHeight="1">
      <c r="B143" s="954"/>
      <c r="C143" s="887" t="s">
        <v>305</v>
      </c>
      <c r="D143" s="888"/>
      <c r="E143" s="888"/>
      <c r="F143" s="888"/>
      <c r="G143" s="888"/>
      <c r="H143" s="888"/>
      <c r="I143" s="888"/>
      <c r="J143" s="888"/>
      <c r="K143" s="888"/>
      <c r="L143" s="889"/>
      <c r="M143" s="303"/>
      <c r="N143" s="304"/>
      <c r="O143" s="304"/>
      <c r="P143" s="305"/>
      <c r="Q143" s="303"/>
      <c r="R143" s="304"/>
      <c r="S143" s="304"/>
      <c r="T143" s="305"/>
      <c r="U143" s="300"/>
      <c r="V143" s="301"/>
      <c r="W143" s="301"/>
      <c r="X143" s="302"/>
      <c r="Y143" s="300"/>
      <c r="Z143" s="301"/>
      <c r="AA143" s="301"/>
      <c r="AB143" s="302"/>
      <c r="AC143" s="300"/>
      <c r="AD143" s="301"/>
      <c r="AE143" s="301"/>
      <c r="AF143" s="302"/>
      <c r="AG143" s="300"/>
      <c r="AH143" s="301"/>
      <c r="AI143" s="301"/>
      <c r="AJ143" s="302"/>
      <c r="AK143" s="969" t="e">
        <f t="shared" si="43"/>
        <v>#DIV/0!</v>
      </c>
      <c r="AL143" s="970"/>
      <c r="AM143" s="970"/>
      <c r="AN143" s="971"/>
      <c r="AO143" s="219"/>
      <c r="AP143" s="219"/>
      <c r="AQ143" s="219"/>
      <c r="AR143" s="219"/>
      <c r="AS143" s="105">
        <f>+COUNTIF(M143:AJ143,"X")</f>
        <v>0</v>
      </c>
      <c r="AT143" s="205" t="e">
        <f t="shared" si="44"/>
        <v>#DIV/0!</v>
      </c>
      <c r="AU143" s="170"/>
      <c r="AV143" s="103"/>
      <c r="AW143" s="103"/>
      <c r="AX143" s="103"/>
      <c r="AY143" s="103"/>
      <c r="AZ143" s="172"/>
      <c r="BA143" s="110"/>
      <c r="BB143" s="110"/>
      <c r="BC143" s="110"/>
    </row>
    <row r="144" spans="2:55" ht="14" customHeight="1" thickBot="1">
      <c r="B144" s="954"/>
      <c r="C144" s="890" t="s">
        <v>306</v>
      </c>
      <c r="D144" s="891"/>
      <c r="E144" s="891"/>
      <c r="F144" s="891"/>
      <c r="G144" s="891"/>
      <c r="H144" s="891"/>
      <c r="I144" s="891"/>
      <c r="J144" s="891"/>
      <c r="K144" s="891"/>
      <c r="L144" s="892"/>
      <c r="M144" s="303"/>
      <c r="N144" s="304"/>
      <c r="O144" s="304"/>
      <c r="P144" s="305"/>
      <c r="Q144" s="303"/>
      <c r="R144" s="304"/>
      <c r="S144" s="304"/>
      <c r="T144" s="305"/>
      <c r="U144" s="300"/>
      <c r="V144" s="301"/>
      <c r="W144" s="301"/>
      <c r="X144" s="302"/>
      <c r="Y144" s="300"/>
      <c r="Z144" s="301"/>
      <c r="AA144" s="301"/>
      <c r="AB144" s="302"/>
      <c r="AC144" s="300"/>
      <c r="AD144" s="301"/>
      <c r="AE144" s="301"/>
      <c r="AF144" s="302"/>
      <c r="AG144" s="300"/>
      <c r="AH144" s="301"/>
      <c r="AI144" s="301"/>
      <c r="AJ144" s="302"/>
      <c r="AK144" s="969" t="e">
        <f t="shared" si="43"/>
        <v>#DIV/0!</v>
      </c>
      <c r="AL144" s="970"/>
      <c r="AM144" s="970"/>
      <c r="AN144" s="971"/>
      <c r="AO144" s="219"/>
      <c r="AP144" s="219"/>
      <c r="AQ144" s="219"/>
      <c r="AR144" s="219"/>
      <c r="AS144" s="105">
        <f>+COUNTIF(M144:AJ144,"X")</f>
        <v>0</v>
      </c>
      <c r="AT144" s="205" t="e">
        <f t="shared" si="44"/>
        <v>#DIV/0!</v>
      </c>
      <c r="AU144" s="170" t="e">
        <f>(IF(M142="X",0,0)+IF(N142="X",5,0)+IF(O142="x",15,0)+IF(P142="x",20,0)
+IF(Q142="X",0,0)+IF(R142="X",5,0)+IF(S142="X",15,0)+IF(T142="X",20,0)
+IF(U142="X",0,0)+IF(V142="X",5,0)+IF(W142="x",15,0)+IF(X142="x",20,0)
+IF(Y142="X",0,0)+IF(Z142="X",5,0)+IF(AA142="X",15,0)+IF(AB142="X",20,0)
+IF(AC142="X",0,0)+IF(AD142="X",5,0)+IF(AE142="x",15,0)+IF(AF142="x",20,0)
+IF(AG142="X",0,0)+IF(AH142="X",5,0)+IF(AI142="x",15,0)+IF(AJ142="x",20,0)
+IF(M143="X",0,0)+IF(N143="X",5,0)+IF(O143="x",15,0)+IF(P143="x",20,0)
+IF(Q143="X",0,0)+IF(R143="X",5,0)+IF(S143="X",15,0)+IF(T143="X",20,0)
+IF(U143="X",0,0)+IF(V143="X",5,0)+IF(W143="x",15,0)+IF(X143="x",20,0)
+IF(Y143="X",0,0)+IF(Z143="X",5,0)+IF(AA143="X",15,0)+IF(AB143="X",20,0)
+IF(AC143="X",0,0)+IF(AD143="X",5,0)+IF(AE143="x",15,0)+IF(AF143="x",20,0)
+IF(AG143="X",0,0)+IF(AH143="X",5,0)+IF(AI143="x",15,0)+IF(AJ143="x",20,0)
+IF(M144="X",0,0)+IF(N144="X",5,0)+IF(O144="x",15,0)+IF(P144="x",20,0)
+IF(Q144="X",0,0)+IF(R144="X",5,0)+IF(S144="X",15,0)+IF(T144="X",20,0)
+IF(U144="X",0,0)+IF(V144="X",5,0)+IF(W144="x",15,0)+IF(X144="x",20,0)
+IF(Y144="X",0,0)+IF(Z144="X",5,0)+IF(AA144="X",15,0)+IF(AB144="X",20,0)
+IF(AC144="X",0,0)+IF(AD144="X",5,0)+IF(AE144="x",15,0)+IF(AF144="x",20,0)
+IF(AG144="X",0,0)+IF(AH144="X",5,0)+IF(AI144="x",15,0)+IF(AJ144="x",20,0))
/(+COUNTIF(M142:AJ144,"x"))</f>
        <v>#DIV/0!</v>
      </c>
      <c r="AV144" s="103"/>
      <c r="AW144" s="103"/>
      <c r="AX144" s="103"/>
      <c r="AY144" s="103"/>
      <c r="AZ144" s="172"/>
      <c r="BA144" s="110"/>
      <c r="BB144" s="110"/>
      <c r="BC144" s="110"/>
    </row>
    <row r="145" spans="2:55" ht="15" customHeight="1" thickTop="1" thickBot="1">
      <c r="B145" s="954"/>
      <c r="C145" s="325" t="s">
        <v>208</v>
      </c>
      <c r="D145" s="326"/>
      <c r="E145" s="326"/>
      <c r="F145" s="326"/>
      <c r="G145" s="326"/>
      <c r="H145" s="326"/>
      <c r="I145" s="326"/>
      <c r="J145" s="326"/>
      <c r="K145" s="326"/>
      <c r="L145" s="326"/>
      <c r="M145" s="326"/>
      <c r="N145" s="326"/>
      <c r="O145" s="326"/>
      <c r="P145" s="326"/>
      <c r="Q145" s="326"/>
      <c r="R145" s="326"/>
      <c r="S145" s="326"/>
      <c r="T145" s="326"/>
      <c r="U145" s="326"/>
      <c r="V145" s="326"/>
      <c r="W145" s="326"/>
      <c r="X145" s="328"/>
      <c r="Y145" s="326"/>
      <c r="Z145" s="326"/>
      <c r="AA145" s="326"/>
      <c r="AB145" s="328"/>
      <c r="AC145" s="326"/>
      <c r="AD145" s="326"/>
      <c r="AE145" s="326"/>
      <c r="AF145" s="328"/>
      <c r="AG145" s="326"/>
      <c r="AH145" s="326"/>
      <c r="AI145" s="326"/>
      <c r="AJ145" s="326"/>
      <c r="AK145" s="842" t="str">
        <f>IFERROR(IF(AU148="","",(IF(AU148&lt;3,"1-NON MAITRISÉE",IF(AND(AU148&gt;=3,AU148&lt;=9.99),"2-INSUF MAITRISÉE",IF(AND(AU148&gt;=10,AU148&lt;16),"3-MAITRISÉE",IF(AU148&gt;=16,"4-BIEN MAITRISÉE","F")))))),"Saisir les X")</f>
        <v>Saisir les X</v>
      </c>
      <c r="AL145" s="843"/>
      <c r="AM145" s="843"/>
      <c r="AN145" s="844"/>
      <c r="AO145" s="219"/>
      <c r="AP145" s="219"/>
      <c r="AQ145" s="219"/>
      <c r="AR145" s="219"/>
      <c r="AS145" s="105"/>
      <c r="AT145" s="205"/>
      <c r="AU145" s="170"/>
      <c r="AV145" s="103"/>
      <c r="AW145" s="103"/>
      <c r="AX145" s="103"/>
      <c r="AY145" s="103"/>
      <c r="AZ145" s="172"/>
      <c r="BA145" s="110"/>
      <c r="BB145" s="110"/>
      <c r="BC145" s="110"/>
    </row>
    <row r="146" spans="2:55" ht="14" customHeight="1" thickTop="1">
      <c r="B146" s="954"/>
      <c r="C146" s="887" t="s">
        <v>307</v>
      </c>
      <c r="D146" s="888"/>
      <c r="E146" s="888"/>
      <c r="F146" s="888"/>
      <c r="G146" s="888"/>
      <c r="H146" s="888"/>
      <c r="I146" s="888"/>
      <c r="J146" s="888"/>
      <c r="K146" s="888"/>
      <c r="L146" s="889"/>
      <c r="M146" s="303"/>
      <c r="N146" s="304"/>
      <c r="O146" s="304"/>
      <c r="P146" s="305"/>
      <c r="Q146" s="303"/>
      <c r="R146" s="304"/>
      <c r="S146" s="304"/>
      <c r="T146" s="305"/>
      <c r="U146" s="303"/>
      <c r="V146" s="301"/>
      <c r="W146" s="301"/>
      <c r="X146" s="302"/>
      <c r="Y146" s="300"/>
      <c r="Z146" s="301"/>
      <c r="AA146" s="301"/>
      <c r="AB146" s="302"/>
      <c r="AC146" s="300"/>
      <c r="AD146" s="301"/>
      <c r="AE146" s="301"/>
      <c r="AF146" s="302"/>
      <c r="AG146" s="300"/>
      <c r="AH146" s="301"/>
      <c r="AI146" s="301"/>
      <c r="AJ146" s="302"/>
      <c r="AK146" s="835" t="e">
        <f t="shared" ref="AK146:AK148" si="45">IF(AT146&lt;3,"1-NON MAITRISÉE",IF(AND(AT146&gt;=3,AT146&lt;=9.99),"2-INSUF MAITRISÉE",IF(AND(AT146&gt;=10,AT146&lt;16),"3-MAITRISÉE",IF(AT146&gt;=16,"4-BIEN MAITRISÉE","F"))))</f>
        <v>#DIV/0!</v>
      </c>
      <c r="AL146" s="836"/>
      <c r="AM146" s="836"/>
      <c r="AN146" s="837"/>
      <c r="AO146" s="219"/>
      <c r="AP146" s="219"/>
      <c r="AQ146" s="219"/>
      <c r="AR146" s="219"/>
      <c r="AS146" s="105">
        <f>+COUNTIF(M146:AJ146,"X")</f>
        <v>0</v>
      </c>
      <c r="AT146" s="205" t="e">
        <f t="shared" si="44"/>
        <v>#DIV/0!</v>
      </c>
      <c r="AU146" s="170"/>
      <c r="AV146" s="103"/>
      <c r="AW146" s="103"/>
      <c r="AX146" s="103"/>
      <c r="AY146" s="103"/>
      <c r="AZ146" s="172"/>
      <c r="BA146" s="110"/>
      <c r="BB146" s="110"/>
      <c r="BC146" s="110"/>
    </row>
    <row r="147" spans="2:55" ht="14" customHeight="1">
      <c r="B147" s="954"/>
      <c r="C147" s="887" t="s">
        <v>308</v>
      </c>
      <c r="D147" s="888"/>
      <c r="E147" s="888"/>
      <c r="F147" s="888"/>
      <c r="G147" s="888"/>
      <c r="H147" s="888"/>
      <c r="I147" s="888"/>
      <c r="J147" s="888"/>
      <c r="K147" s="888"/>
      <c r="L147" s="889"/>
      <c r="M147" s="303"/>
      <c r="N147" s="304"/>
      <c r="O147" s="304"/>
      <c r="P147" s="305"/>
      <c r="Q147" s="303"/>
      <c r="R147" s="304"/>
      <c r="S147" s="304"/>
      <c r="T147" s="305"/>
      <c r="U147" s="303"/>
      <c r="V147" s="301"/>
      <c r="W147" s="301"/>
      <c r="X147" s="302"/>
      <c r="Y147" s="300"/>
      <c r="Z147" s="301"/>
      <c r="AA147" s="301"/>
      <c r="AB147" s="302"/>
      <c r="AC147" s="300"/>
      <c r="AD147" s="301"/>
      <c r="AE147" s="301"/>
      <c r="AF147" s="302"/>
      <c r="AG147" s="300"/>
      <c r="AH147" s="301"/>
      <c r="AI147" s="301"/>
      <c r="AJ147" s="302"/>
      <c r="AK147" s="969" t="e">
        <f t="shared" si="45"/>
        <v>#DIV/0!</v>
      </c>
      <c r="AL147" s="970"/>
      <c r="AM147" s="970"/>
      <c r="AN147" s="971"/>
      <c r="AO147" s="219"/>
      <c r="AP147" s="219"/>
      <c r="AQ147" s="219"/>
      <c r="AR147" s="219"/>
      <c r="AS147" s="105">
        <f>+COUNTIF(M147:AJ147,"X")</f>
        <v>0</v>
      </c>
      <c r="AT147" s="205" t="e">
        <f t="shared" si="44"/>
        <v>#DIV/0!</v>
      </c>
      <c r="AU147" s="170"/>
      <c r="AV147" s="103"/>
      <c r="AW147" s="103"/>
      <c r="AX147" s="103"/>
      <c r="AY147" s="103"/>
      <c r="AZ147" s="172"/>
      <c r="BA147" s="110"/>
      <c r="BB147" s="110"/>
      <c r="BC147" s="110"/>
    </row>
    <row r="148" spans="2:55" ht="14" customHeight="1" thickBot="1">
      <c r="B148" s="955"/>
      <c r="C148" s="890" t="s">
        <v>309</v>
      </c>
      <c r="D148" s="891"/>
      <c r="E148" s="891"/>
      <c r="F148" s="891"/>
      <c r="G148" s="891"/>
      <c r="H148" s="891"/>
      <c r="I148" s="891"/>
      <c r="J148" s="891"/>
      <c r="K148" s="891"/>
      <c r="L148" s="892"/>
      <c r="M148" s="303"/>
      <c r="N148" s="304"/>
      <c r="O148" s="304"/>
      <c r="P148" s="305"/>
      <c r="Q148" s="303"/>
      <c r="R148" s="304"/>
      <c r="S148" s="304"/>
      <c r="T148" s="305"/>
      <c r="U148" s="303"/>
      <c r="V148" s="301"/>
      <c r="W148" s="301"/>
      <c r="X148" s="302"/>
      <c r="Y148" s="300"/>
      <c r="Z148" s="301"/>
      <c r="AA148" s="301"/>
      <c r="AB148" s="302"/>
      <c r="AC148" s="300"/>
      <c r="AD148" s="301"/>
      <c r="AE148" s="301"/>
      <c r="AF148" s="302"/>
      <c r="AG148" s="300"/>
      <c r="AH148" s="301"/>
      <c r="AI148" s="301"/>
      <c r="AJ148" s="302"/>
      <c r="AK148" s="969" t="e">
        <f t="shared" si="45"/>
        <v>#DIV/0!</v>
      </c>
      <c r="AL148" s="970"/>
      <c r="AM148" s="970"/>
      <c r="AN148" s="971"/>
      <c r="AO148" s="219"/>
      <c r="AP148" s="219"/>
      <c r="AQ148" s="219"/>
      <c r="AR148" s="219"/>
      <c r="AS148" s="105">
        <f>+COUNTIF(M148:AJ148,"X")</f>
        <v>0</v>
      </c>
      <c r="AT148" s="205" t="e">
        <f>+IF(AS148="","",(IF(M148="X",0,0)+IF(N148="X",5,0)+IF(O148="x",15,0)+IF(P148="x",20,0)+IF(Q148="X",0,0)+IF(R148="X",5,0)+IF(S148="x",15,0)+IF(T148="x",20,0)+IF(U148="X",0,0)+IF(V148="X",5,0)+IF(W148="x",15,0)+IF(X148="x",20,0)+IF(Y148="X",0,0)+IF(Z148="X",5,0)+IF(AA148="x",15,0)+IF(AB148="x",20,0)+IF(AC148="X",0,0)+IF(AD148="X",5,0)+IF(AE148="X",15,0)+IF(AF148="X",20,0)+IF(AG148="X",0,0)+IF(AH148="X",5,0)+IF(AI148="x",15,0)+IF(AJ148="x",20,0))/AS148)</f>
        <v>#DIV/0!</v>
      </c>
      <c r="AU148" s="170" t="e">
        <f>(IF(M146="X",0,0)+IF(N146="X",5,0)+IF(O146="x",15,0)+IF(P146="x",20,0)
+IF(Q146="X",0,0)+IF(R146="X",5,0)+IF(S146="X",15,0)+IF(T146="X",20,0)
+IF(U146="X",0,0)+IF(V146="X",5,0)+IF(W146="x",15,0)+IF(X146="x",20,0)
+IF(Y146="X",0,0)+IF(Z146="X",5,0)+IF(AA146="X",15,0)+IF(AB146="X",20,0)
+IF(AC146="X",0,0)+IF(AD146="X",5,0)+IF(AE146="x",15,0)+IF(AF146="x",20,0)
+IF(AG146="X",0,0)+IF(AH146="X",5,0)+IF(AI146="x",15,0)+IF(AJ146="x",20,0)
+IF(M147="X",0,0)+IF(N147="X",5,0)+IF(O147="x",15,0)+IF(P147="x",20,0)
+IF(Q147="X",0,0)+IF(R147="X",5,0)+IF(S147="X",15,0)+IF(T147="X",20,0)
+IF(U147="X",0,0)+IF(V147="X",5,0)+IF(W147="x",15,0)+IF(X147="x",20,0)
+IF(Y147="X",0,0)+IF(Z147="X",5,0)+IF(AA147="X",15,0)+IF(AB147="X",20,0)
+IF(AC147="X",0,0)+IF(AD147="X",5,0)+IF(AE147="x",15,0)+IF(AF147="x",20,0)
+IF(AG147="X",0,0)+IF(AH147="X",5,0)+IF(AI147="x",15,0)+IF(AJ147="x",20,0)
+IF(M148="X",0,0)+IF(N148="X",5,0)+IF(O148="x",15,0)+IF(P148="x",20,0)
+IF(Q148="X",0,0)+IF(R148="X",5,0)+IF(S148="X",15,0)+IF(T148="X",20,0)
+IF(U148="X",0,0)+IF(V148="X",5,0)+IF(W148="x",15,0)+IF(X148="x",20,0)
+IF(Y148="X",0,0)+IF(Z148="X",5,0)+IF(AA148="X",15,0)+IF(AB148="X",20,0)
+IF(AC148="X",0,0)+IF(AD148="X",5,0)+IF(AE148="x",15,0)+IF(AF148="x",20,0)
+IF(AG148="X",0,0)+IF(AH148="X",5,0)+IF(AI148="x",15,0)+IF(AJ148="x",20,0))
/(+COUNTIF(M146:AJ148,"x"))</f>
        <v>#DIV/0!</v>
      </c>
      <c r="AV148" s="103"/>
      <c r="AW148" s="103"/>
      <c r="AX148" s="103"/>
      <c r="AY148" s="103"/>
      <c r="AZ148" s="172"/>
      <c r="BA148" s="110"/>
      <c r="BB148" s="110"/>
      <c r="BC148" s="110"/>
    </row>
    <row r="149" spans="2:55" ht="26" customHeight="1" thickBot="1">
      <c r="B149" s="1107" t="s">
        <v>211</v>
      </c>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8"/>
      <c r="AO149"/>
      <c r="AP149"/>
      <c r="AQ149"/>
      <c r="AR149"/>
      <c r="AS149" s="105"/>
      <c r="AT149" s="170"/>
      <c r="AU149" s="170"/>
      <c r="AV149" s="103"/>
      <c r="AW149" s="103"/>
      <c r="AX149" s="103"/>
      <c r="AY149" s="103"/>
      <c r="AZ149" s="172"/>
      <c r="BA149" s="110"/>
      <c r="BB149" s="110"/>
      <c r="BC149" s="110"/>
    </row>
    <row r="150" spans="2:55" ht="15" customHeight="1" thickTop="1" thickBot="1">
      <c r="B150" s="956" t="s">
        <v>210</v>
      </c>
      <c r="C150" s="325" t="s">
        <v>249</v>
      </c>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842" t="str">
        <f>IFERROR(IF(AU155="","",(IF(AU155&lt;3,"1-NON MAITRISÉE",IF(AND(AU155&gt;=3,AU155&lt;=9.99),"2-INSUF MAITRISÉE",IF(AND(AU155&gt;=10,AU155&lt;16),"3-MAITRISÉE",IF(AU155&gt;=16,"4-BIEN MAITRISÉE","F")))))),"Saisir les X")</f>
        <v>Saisir les X</v>
      </c>
      <c r="AL150" s="843"/>
      <c r="AM150" s="843"/>
      <c r="AN150" s="844"/>
      <c r="AO150" s="219"/>
      <c r="AP150" s="219"/>
      <c r="AQ150" s="219"/>
      <c r="AR150" s="219"/>
      <c r="AS150" s="105"/>
      <c r="AT150" s="173"/>
      <c r="AU150" s="170"/>
      <c r="AV150" s="103"/>
      <c r="AW150" s="103"/>
      <c r="AX150" s="103"/>
      <c r="AY150" s="103"/>
      <c r="AZ150" s="172"/>
      <c r="BA150" s="110"/>
      <c r="BB150" s="110"/>
      <c r="BC150" s="110"/>
    </row>
    <row r="151" spans="2:55" ht="14" customHeight="1" thickBot="1">
      <c r="B151" s="956"/>
      <c r="C151" s="887" t="s">
        <v>310</v>
      </c>
      <c r="D151" s="888"/>
      <c r="E151" s="888"/>
      <c r="F151" s="888"/>
      <c r="G151" s="888"/>
      <c r="H151" s="888"/>
      <c r="I151" s="888"/>
      <c r="J151" s="888"/>
      <c r="K151" s="888"/>
      <c r="L151" s="889"/>
      <c r="M151" s="303"/>
      <c r="N151" s="304"/>
      <c r="O151" s="304"/>
      <c r="P151" s="305"/>
      <c r="Q151" s="303"/>
      <c r="R151" s="304"/>
      <c r="S151" s="304"/>
      <c r="T151" s="305"/>
      <c r="U151" s="303"/>
      <c r="V151" s="304"/>
      <c r="W151" s="304"/>
      <c r="X151" s="305"/>
      <c r="Y151" s="303"/>
      <c r="Z151" s="304"/>
      <c r="AA151" s="304"/>
      <c r="AB151" s="305"/>
      <c r="AC151" s="303"/>
      <c r="AD151" s="304"/>
      <c r="AE151" s="304"/>
      <c r="AF151" s="305"/>
      <c r="AG151" s="300"/>
      <c r="AH151" s="301"/>
      <c r="AI151" s="301"/>
      <c r="AJ151" s="302"/>
      <c r="AK151" s="835" t="e">
        <f>IF(AT151&lt;3,"1-NON MAITRISÉE",IF(AND(AT151&gt;=3,AT151&lt;=9.99),"2-INSUF MAITRISÉE",IF(AND(AT151&gt;=10,AT151&lt;16),"3-MAITRISÉE",IF(AT151&gt;=16,"4-BIEN MAITRISÉE","F"))))</f>
        <v>#DIV/0!</v>
      </c>
      <c r="AL151" s="836"/>
      <c r="AM151" s="836"/>
      <c r="AN151" s="837"/>
      <c r="AO151" s="219"/>
      <c r="AP151" s="219"/>
      <c r="AQ151" s="219"/>
      <c r="AR151" s="219"/>
      <c r="AS151" s="105">
        <f>+COUNTIF(M151:AJ151,"X")</f>
        <v>0</v>
      </c>
      <c r="AT151" s="205" t="e">
        <f t="shared" ref="AT151:AT155" si="46">+IF(AS151="","",(IF(M151="X",0,0)+IF(N151="X",5,0)+IF(O151="x",15,0)+IF(P151="x",20,0)+IF(Q151="X",0,0)+IF(R151="X",5,0)+IF(S151="x",15,0)+IF(T151="x",20,0)+IF(U151="X",0,0)+IF(V151="X",5,0)+IF(W151="x",15,0)+IF(X151="x",20,0)+IF(Y151="X",0,0)+IF(Z151="X",5,0)+IF(AA151="x",15,0)+IF(AB151="x",20,0)+IF(AC151="X",0,0)+IF(AD151="X",5,0)+IF(AE151="X",15,0)+IF(AF151="X",20,0)+IF(AG151="X",0,0)+IF(AH151="X",5,0)+IF(AI151="x",15,0)+IF(AJ151="x",20,0))/AS151)</f>
        <v>#DIV/0!</v>
      </c>
      <c r="AU151" s="170"/>
      <c r="AV151" s="103"/>
      <c r="AW151" s="103"/>
      <c r="AX151" s="103"/>
      <c r="AY151" s="103"/>
      <c r="AZ151" s="172"/>
      <c r="BA151" s="110"/>
      <c r="BB151" s="110"/>
      <c r="BC151" s="110"/>
    </row>
    <row r="152" spans="2:55" ht="14" customHeight="1" thickBot="1">
      <c r="B152" s="956"/>
      <c r="C152" s="887" t="s">
        <v>311</v>
      </c>
      <c r="D152" s="888"/>
      <c r="E152" s="888"/>
      <c r="F152" s="888"/>
      <c r="G152" s="888"/>
      <c r="H152" s="888"/>
      <c r="I152" s="888"/>
      <c r="J152" s="888"/>
      <c r="K152" s="888"/>
      <c r="L152" s="889"/>
      <c r="M152" s="303"/>
      <c r="N152" s="304"/>
      <c r="O152" s="304"/>
      <c r="P152" s="305"/>
      <c r="Q152" s="303"/>
      <c r="R152" s="304"/>
      <c r="S152" s="304"/>
      <c r="T152" s="305"/>
      <c r="U152" s="306"/>
      <c r="V152" s="301"/>
      <c r="W152" s="301"/>
      <c r="X152" s="302"/>
      <c r="Y152" s="306"/>
      <c r="Z152" s="301"/>
      <c r="AA152" s="301"/>
      <c r="AB152" s="302"/>
      <c r="AC152" s="306"/>
      <c r="AD152" s="301"/>
      <c r="AE152" s="301"/>
      <c r="AF152" s="302"/>
      <c r="AG152" s="300"/>
      <c r="AH152" s="301"/>
      <c r="AI152" s="301"/>
      <c r="AJ152" s="302"/>
      <c r="AK152" s="969" t="e">
        <f t="shared" ref="AK152:AK155" si="47">IF(AT152&lt;3,"1-NON MAITRISÉE",IF(AND(AT152&gt;=3,AT152&lt;=9.99),"2-INSUF MAITRISÉE",IF(AND(AT152&gt;=10,AT152&lt;16),"3-MAITRISÉE",IF(AT152&gt;=16,"4-BIEN MAITRISÉE","F"))))</f>
        <v>#DIV/0!</v>
      </c>
      <c r="AL152" s="970"/>
      <c r="AM152" s="970"/>
      <c r="AN152" s="971"/>
      <c r="AO152" s="219"/>
      <c r="AP152" s="219"/>
      <c r="AQ152" s="219"/>
      <c r="AR152" s="219"/>
      <c r="AS152" s="105">
        <f>+COUNTIF(M152:AJ152,"X")</f>
        <v>0</v>
      </c>
      <c r="AT152" s="205" t="e">
        <f t="shared" si="46"/>
        <v>#DIV/0!</v>
      </c>
      <c r="AU152" s="170"/>
      <c r="AV152" s="103"/>
      <c r="AW152" s="103"/>
      <c r="AX152" s="103"/>
      <c r="AY152" s="103"/>
      <c r="AZ152" s="172"/>
      <c r="BA152" s="110"/>
      <c r="BB152" s="110"/>
      <c r="BC152" s="110"/>
    </row>
    <row r="153" spans="2:55" ht="14" customHeight="1" thickBot="1">
      <c r="B153" s="956"/>
      <c r="C153" s="887" t="s">
        <v>312</v>
      </c>
      <c r="D153" s="888"/>
      <c r="E153" s="888"/>
      <c r="F153" s="888"/>
      <c r="G153" s="888"/>
      <c r="H153" s="888"/>
      <c r="I153" s="888"/>
      <c r="J153" s="888"/>
      <c r="K153" s="888"/>
      <c r="L153" s="889"/>
      <c r="M153" s="303"/>
      <c r="N153" s="304"/>
      <c r="O153" s="304"/>
      <c r="P153" s="305"/>
      <c r="Q153" s="303"/>
      <c r="R153" s="304"/>
      <c r="S153" s="304"/>
      <c r="T153" s="305"/>
      <c r="U153" s="300"/>
      <c r="V153" s="301"/>
      <c r="W153" s="301"/>
      <c r="X153" s="302"/>
      <c r="Y153" s="300"/>
      <c r="Z153" s="301"/>
      <c r="AA153" s="301"/>
      <c r="AB153" s="302"/>
      <c r="AC153" s="300"/>
      <c r="AD153" s="301"/>
      <c r="AE153" s="301"/>
      <c r="AF153" s="302"/>
      <c r="AG153" s="300"/>
      <c r="AH153" s="301"/>
      <c r="AI153" s="301"/>
      <c r="AJ153" s="302"/>
      <c r="AK153" s="899" t="e">
        <f t="shared" si="47"/>
        <v>#DIV/0!</v>
      </c>
      <c r="AL153" s="900"/>
      <c r="AM153" s="900"/>
      <c r="AN153" s="901"/>
      <c r="AO153" s="219"/>
      <c r="AP153" s="219"/>
      <c r="AQ153" s="219"/>
      <c r="AR153" s="219"/>
      <c r="AS153" s="105">
        <f>+COUNTIF(M153:AJ153,"X")</f>
        <v>0</v>
      </c>
      <c r="AT153" s="205" t="e">
        <f t="shared" si="46"/>
        <v>#DIV/0!</v>
      </c>
      <c r="AU153" s="170"/>
      <c r="AV153" s="103"/>
      <c r="AW153" s="103"/>
      <c r="AX153" s="103"/>
      <c r="AY153" s="103"/>
      <c r="AZ153" s="172"/>
      <c r="BA153" s="110"/>
      <c r="BB153" s="110"/>
      <c r="BC153" s="110"/>
    </row>
    <row r="154" spans="2:55" ht="14" customHeight="1" thickBot="1">
      <c r="B154" s="956"/>
      <c r="C154" s="887" t="s">
        <v>313</v>
      </c>
      <c r="D154" s="888"/>
      <c r="E154" s="888"/>
      <c r="F154" s="888"/>
      <c r="G154" s="888"/>
      <c r="H154" s="888"/>
      <c r="I154" s="888"/>
      <c r="J154" s="888"/>
      <c r="K154" s="888"/>
      <c r="L154" s="889"/>
      <c r="M154" s="303"/>
      <c r="N154" s="304"/>
      <c r="O154" s="304"/>
      <c r="P154" s="305"/>
      <c r="Q154" s="303"/>
      <c r="R154" s="304"/>
      <c r="S154" s="304"/>
      <c r="T154" s="305"/>
      <c r="U154" s="300"/>
      <c r="V154" s="301"/>
      <c r="W154" s="301"/>
      <c r="X154" s="302"/>
      <c r="Y154" s="300"/>
      <c r="Z154" s="301"/>
      <c r="AA154" s="301"/>
      <c r="AB154" s="302"/>
      <c r="AC154" s="300"/>
      <c r="AD154" s="301"/>
      <c r="AE154" s="301"/>
      <c r="AF154" s="302"/>
      <c r="AG154" s="300"/>
      <c r="AH154" s="301"/>
      <c r="AI154" s="301"/>
      <c r="AJ154" s="302"/>
      <c r="AK154" s="899" t="e">
        <f t="shared" si="47"/>
        <v>#DIV/0!</v>
      </c>
      <c r="AL154" s="900"/>
      <c r="AM154" s="900"/>
      <c r="AN154" s="901"/>
      <c r="AO154" s="219"/>
      <c r="AP154" s="219"/>
      <c r="AQ154" s="219"/>
      <c r="AR154" s="219"/>
      <c r="AS154" s="105">
        <f>+COUNTIF(M154:AJ154,"X")</f>
        <v>0</v>
      </c>
      <c r="AT154" s="205" t="e">
        <f t="shared" si="46"/>
        <v>#DIV/0!</v>
      </c>
      <c r="AU154" s="170"/>
      <c r="AV154" s="103"/>
      <c r="AW154" s="103"/>
      <c r="AX154" s="103"/>
      <c r="AY154" s="103"/>
      <c r="AZ154" s="172"/>
      <c r="BA154" s="110"/>
      <c r="BB154" s="110"/>
      <c r="BC154" s="110"/>
    </row>
    <row r="155" spans="2:55" ht="14" customHeight="1" thickBot="1">
      <c r="B155" s="956"/>
      <c r="C155" s="890" t="s">
        <v>314</v>
      </c>
      <c r="D155" s="891"/>
      <c r="E155" s="891"/>
      <c r="F155" s="891"/>
      <c r="G155" s="891"/>
      <c r="H155" s="891"/>
      <c r="I155" s="891"/>
      <c r="J155" s="891"/>
      <c r="K155" s="891"/>
      <c r="L155" s="892"/>
      <c r="M155" s="303"/>
      <c r="N155" s="304"/>
      <c r="O155" s="304"/>
      <c r="P155" s="305"/>
      <c r="Q155" s="303"/>
      <c r="R155" s="304"/>
      <c r="S155" s="304"/>
      <c r="T155" s="305"/>
      <c r="U155" s="300"/>
      <c r="V155" s="301"/>
      <c r="W155" s="301"/>
      <c r="X155" s="302"/>
      <c r="Y155" s="300"/>
      <c r="Z155" s="301"/>
      <c r="AA155" s="301"/>
      <c r="AB155" s="302"/>
      <c r="AC155" s="300"/>
      <c r="AD155" s="301"/>
      <c r="AE155" s="301"/>
      <c r="AF155" s="302"/>
      <c r="AG155" s="300"/>
      <c r="AH155" s="301"/>
      <c r="AI155" s="301"/>
      <c r="AJ155" s="302"/>
      <c r="AK155" s="899" t="e">
        <f t="shared" si="47"/>
        <v>#DIV/0!</v>
      </c>
      <c r="AL155" s="900"/>
      <c r="AM155" s="900"/>
      <c r="AN155" s="901"/>
      <c r="AO155" s="219"/>
      <c r="AP155" s="219"/>
      <c r="AQ155" s="219"/>
      <c r="AR155" s="219"/>
      <c r="AS155" s="105">
        <f>+COUNTIF(M155:AJ155,"X")</f>
        <v>0</v>
      </c>
      <c r="AT155" s="205" t="e">
        <f t="shared" si="46"/>
        <v>#DIV/0!</v>
      </c>
      <c r="AU155" s="170" t="e">
        <f>(IF(M151="X",0,0)+IF(N151="X",5,0)+IF(O151="x",15,0)+IF(P151="x",20,0)
+IF(Q151="X",0,0)+IF(R151="X",5,0)+IF(S151="X",15,0)+IF(T151="X",20,0)
+IF(U151="X",0,0)+IF(V151="X",5,0)+IF(W151="x",15,0)+IF(X151="x",20,0)
+IF(Y151="X",0,0)+IF(Z151="X",5,0)+IF(AA151="X",15,0)+IF(AB151="X",20,0)
+IF(AC151="X",0,0)+IF(AD151="X",5,0)+IF(AE151="x",15,0)+IF(AF151="x",20,0)
+IF(AG151="X",0,0)+IF(AH151="X",5,0)+IF(AI151="x",15,0)+IF(AJ151="x",20,0)
+IF(M152="X",0,0)+IF(N152="X",5,0)+IF(O152="x",15,0)+IF(P152="x",20,0)
+IF(Q152="X",0,0)+IF(R152="X",5,0)+IF(S152="X",15,0)+IF(T152="X",20,0)
+IF(U152="X",0,0)+IF(V152="X",5,0)+IF(W152="x",15,0)+IF(X152="x",20,0)
+IF(Y152="X",0,0)+IF(Z152="X",5,0)+IF(AA152="X",15,0)+IF(AB152="X",20,0)
+IF(AC152="X",0,0)+IF(AD152="X",5,0)+IF(AE152="x",15,0)+IF(AF152="x",20,0)
+IF(AG152="X",0,0)+IF(AH152="X",5,0)+IF(AI152="x",15,0)+IF(AJ152="x",20,0)
+IF(M153="X",0,0)+IF(N153="X",5,0)+IF(O153="x",15,0)+IF(P153="x",20,0)
+IF(Q153="X",0,0)+IF(R153="X",5,0)+IF(S153="X",15,0)+IF(T153="X",20,0)
+IF(U153="X",0,0)+IF(V153="X",5,0)+IF(W153="x",15,0)+IF(X153="x",20,0)
+IF(Y153="X",0,0)+IF(Z153="X",5,0)+IF(AA153="X",15,0)+IF(AB153="X",20,0)
+IF(AC153="X",0,0)+IF(AD153="X",5,0)+IF(AE153="x",15,0)+IF(AF153="x",20,0)
+IF(AG153="X",0,0)+IF(AH153="X",5,0)+IF(AI153="x",15,0)+IF(AJ153="x",20,0)
+IF(M154="X",0,0)+IF(N154="X",5,0)+IF(O154="x",15,0)+IF(P154="x",20,0)
+IF(Q154="X",0,0)+IF(R154="X",5,0)+IF(S154="X",15,0)+IF(T154="X",20,0)
+IF(U154="X",0,0)+IF(V154="X",5,0)+IF(W154="x",15,0)+IF(X154="x",20,0)
+IF(Y154="X",0,0)+IF(Z154="X",5,0)+IF(AA154="X",15,0)+IF(AB154="X",20,0)
+IF(AC154="X",0,0)+IF(AD154="X",5,0)+IF(AE154="x",15,0)+IF(AF154="x",20,0)
+IF(AG154="X",0,0)+IF(AH154="X",5,0)+IF(AI154="x",15,0)+IF(AJ154="x",20,0)
+IF(M155="X",0,0)+IF(N155="X",5,0)+IF(O155="x",15,0)+IF(P155="x",20,0)
+IF(Q155="X",0,0)+IF(R155="X",5,0)+IF(S155="X",15,0)+IF(T155="X",20,0)
+IF(U155="X",0,0)+IF(V155="X",5,0)+IF(W155="x",15,0)+IF(X155="x",20,0)
+IF(Y155="X",0,0)+IF(Z155="X",5,0)+IF(AA155="X",15,0)+IF(AB155="X",20,0)
+IF(AC155="X",0,0)+IF(AD155="X",5,0)+IF(AE155="x",15,0)+IF(AF155="x",20,0)
+IF(AG155="X",0,0)+IF(AH155="X",5,0)+IF(AI155="x",15,0)+IF(AJ155="x",20,0))
/(+COUNTIF(M151:AJ155,"x"))</f>
        <v>#DIV/0!</v>
      </c>
      <c r="AV155" s="103"/>
      <c r="AW155" s="103"/>
      <c r="AX155" s="103"/>
      <c r="AY155" s="103"/>
      <c r="AZ155" s="172"/>
      <c r="BA155" s="110"/>
      <c r="BB155" s="110"/>
      <c r="BC155" s="110"/>
    </row>
    <row r="156" spans="2:55" ht="15" customHeight="1" thickTop="1" thickBot="1">
      <c r="B156" s="956"/>
      <c r="C156" s="325" t="s">
        <v>212</v>
      </c>
      <c r="D156" s="326"/>
      <c r="E156" s="326"/>
      <c r="F156" s="326"/>
      <c r="G156" s="326"/>
      <c r="H156" s="326"/>
      <c r="I156" s="326"/>
      <c r="J156" s="326"/>
      <c r="K156" s="326"/>
      <c r="L156" s="326"/>
      <c r="M156" s="326"/>
      <c r="N156" s="326"/>
      <c r="O156" s="326"/>
      <c r="P156" s="326"/>
      <c r="Q156" s="326"/>
      <c r="R156" s="326"/>
      <c r="S156" s="326"/>
      <c r="T156" s="326"/>
      <c r="U156" s="326"/>
      <c r="V156" s="326"/>
      <c r="W156" s="326"/>
      <c r="X156" s="328"/>
      <c r="Y156" s="326"/>
      <c r="Z156" s="326"/>
      <c r="AA156" s="326"/>
      <c r="AB156" s="328"/>
      <c r="AC156" s="326"/>
      <c r="AD156" s="326"/>
      <c r="AE156" s="326"/>
      <c r="AF156" s="328"/>
      <c r="AG156" s="326"/>
      <c r="AH156" s="326"/>
      <c r="AI156" s="326"/>
      <c r="AJ156" s="326"/>
      <c r="AK156" s="842" t="str">
        <f>IFERROR(IF(AU159="","",(IF(AU159&lt;3,"1-NON MAITRISÉE",IF(AND(AU159&gt;=3,AU159&lt;=9.99),"2-INSUF MAITRISÉE",IF(AND(AU159&gt;=10,AU159&lt;16),"3-MAITRISÉE",IF(AU159&gt;=16,"4-BIEN MAITRISÉE","F")))))),"Saisir les X")</f>
        <v>Saisir les X</v>
      </c>
      <c r="AL156" s="843"/>
      <c r="AM156" s="843"/>
      <c r="AN156" s="844"/>
      <c r="AO156" s="219"/>
      <c r="AP156" s="219"/>
      <c r="AQ156" s="219"/>
      <c r="AR156" s="219"/>
      <c r="AS156" s="105">
        <f>+COUNTIF(I156:AJ156,"x")</f>
        <v>0</v>
      </c>
      <c r="AT156" s="173"/>
      <c r="AU156" s="170"/>
      <c r="AV156" s="103"/>
      <c r="AW156" s="103"/>
      <c r="AX156" s="103"/>
      <c r="AY156" s="103"/>
      <c r="AZ156" s="172"/>
      <c r="BA156" s="110"/>
      <c r="BB156" s="110"/>
      <c r="BC156" s="110"/>
    </row>
    <row r="157" spans="2:55" ht="14" customHeight="1" thickBot="1">
      <c r="B157" s="956"/>
      <c r="C157" s="887" t="s">
        <v>315</v>
      </c>
      <c r="D157" s="888"/>
      <c r="E157" s="888"/>
      <c r="F157" s="888"/>
      <c r="G157" s="888"/>
      <c r="H157" s="888"/>
      <c r="I157" s="888"/>
      <c r="J157" s="888"/>
      <c r="K157" s="888"/>
      <c r="L157" s="889"/>
      <c r="M157" s="303"/>
      <c r="N157" s="304"/>
      <c r="O157" s="304"/>
      <c r="P157" s="305"/>
      <c r="Q157" s="303"/>
      <c r="R157" s="304"/>
      <c r="S157" s="304"/>
      <c r="T157" s="305"/>
      <c r="U157" s="300"/>
      <c r="V157" s="301"/>
      <c r="W157" s="301"/>
      <c r="X157" s="302"/>
      <c r="Y157" s="300"/>
      <c r="Z157" s="301"/>
      <c r="AA157" s="301"/>
      <c r="AB157" s="302"/>
      <c r="AC157" s="300"/>
      <c r="AD157" s="301"/>
      <c r="AE157" s="301"/>
      <c r="AF157" s="302"/>
      <c r="AG157" s="300"/>
      <c r="AH157" s="301"/>
      <c r="AI157" s="301"/>
      <c r="AJ157" s="302"/>
      <c r="AK157" s="835" t="e">
        <f>IF(AT157&lt;3,"1-NON MAITRISÉE",IF(AND(AT157&gt;=3,AT157&lt;=9.99),"2-INSUF MAITRISÉE",IF(AND(AT157&gt;=10,AT157&lt;16),"3-MAITRISÉE",IF(AT157&gt;=16,"4-BIEN MAITRISÉE","F"))))</f>
        <v>#DIV/0!</v>
      </c>
      <c r="AL157" s="836"/>
      <c r="AM157" s="836"/>
      <c r="AN157" s="837"/>
      <c r="AO157" s="219"/>
      <c r="AP157" s="219"/>
      <c r="AQ157" s="219"/>
      <c r="AR157" s="219"/>
      <c r="AS157" s="105">
        <f>+COUNTIF(M157:AJ157,"X")</f>
        <v>0</v>
      </c>
      <c r="AT157" s="205" t="e">
        <f t="shared" ref="AT157:AT159" si="48">+IF(AS157="","",(IF(M157="X",0,0)+IF(N157="X",5,0)+IF(O157="x",15,0)+IF(P157="x",20,0)+IF(Q157="X",0,0)+IF(R157="X",5,0)+IF(S157="x",15,0)+IF(T157="x",20,0)+IF(U157="X",0,0)+IF(V157="X",5,0)+IF(W157="x",15,0)+IF(X157="x",20,0)+IF(Y157="X",0,0)+IF(Z157="X",5,0)+IF(AA157="x",15,0)+IF(AB157="x",20,0)+IF(AC157="X",0,0)+IF(AD157="X",5,0)+IF(AE157="X",15,0)+IF(AF157="X",20,0)+IF(AG157="X",0,0)+IF(AH157="X",5,0)+IF(AI157="x",15,0)+IF(AJ157="x",20,0))/AS157)</f>
        <v>#DIV/0!</v>
      </c>
      <c r="AU157" s="170"/>
      <c r="AV157" s="103"/>
      <c r="AW157" s="103"/>
      <c r="AX157" s="103"/>
      <c r="AY157" s="103"/>
      <c r="AZ157" s="172"/>
      <c r="BA157" s="110"/>
      <c r="BB157" s="110"/>
      <c r="BC157" s="110"/>
    </row>
    <row r="158" spans="2:55" ht="14" customHeight="1" thickBot="1">
      <c r="B158" s="956"/>
      <c r="C158" s="887" t="s">
        <v>316</v>
      </c>
      <c r="D158" s="888"/>
      <c r="E158" s="888"/>
      <c r="F158" s="888"/>
      <c r="G158" s="888"/>
      <c r="H158" s="888"/>
      <c r="I158" s="888"/>
      <c r="J158" s="888"/>
      <c r="K158" s="888"/>
      <c r="L158" s="889"/>
      <c r="M158" s="303"/>
      <c r="N158" s="304"/>
      <c r="O158" s="304"/>
      <c r="P158" s="305"/>
      <c r="Q158" s="303"/>
      <c r="R158" s="304"/>
      <c r="S158" s="304"/>
      <c r="T158" s="305"/>
      <c r="U158" s="300"/>
      <c r="V158" s="301"/>
      <c r="W158" s="301"/>
      <c r="X158" s="302"/>
      <c r="Y158" s="300"/>
      <c r="Z158" s="301"/>
      <c r="AA158" s="301"/>
      <c r="AB158" s="302"/>
      <c r="AC158" s="300"/>
      <c r="AD158" s="301"/>
      <c r="AE158" s="301"/>
      <c r="AF158" s="302"/>
      <c r="AG158" s="300"/>
      <c r="AH158" s="301"/>
      <c r="AI158" s="301"/>
      <c r="AJ158" s="302"/>
      <c r="AK158" s="981" t="e">
        <f t="shared" ref="AK158:AK159" si="49">IF(AT158&lt;3,"1-NON MAITRISÉE",IF(AND(AT158&gt;=3,AT158&lt;=9.99),"2-INSUF MAITRISÉE",IF(AND(AT158&gt;=10,AT158&lt;16),"3-MAITRISÉE",IF(AT158&gt;=16,"4-BIEN MAITRISÉE","F"))))</f>
        <v>#DIV/0!</v>
      </c>
      <c r="AL158" s="982"/>
      <c r="AM158" s="982"/>
      <c r="AN158" s="983"/>
      <c r="AO158" s="219"/>
      <c r="AP158" s="219"/>
      <c r="AQ158" s="219"/>
      <c r="AR158" s="219"/>
      <c r="AS158" s="105">
        <f>+COUNTIF(M158:AJ158,"X")</f>
        <v>0</v>
      </c>
      <c r="AT158" s="205" t="e">
        <f t="shared" si="48"/>
        <v>#DIV/0!</v>
      </c>
      <c r="AU158" s="170"/>
      <c r="AV158" s="103"/>
      <c r="AW158" s="103"/>
      <c r="AX158" s="103"/>
      <c r="AY158" s="103"/>
      <c r="AZ158" s="172"/>
      <c r="BA158" s="110"/>
      <c r="BB158" s="110"/>
      <c r="BC158" s="110"/>
    </row>
    <row r="159" spans="2:55" ht="14" customHeight="1" thickBot="1">
      <c r="B159" s="956"/>
      <c r="C159" s="890" t="s">
        <v>317</v>
      </c>
      <c r="D159" s="891"/>
      <c r="E159" s="891"/>
      <c r="F159" s="891"/>
      <c r="G159" s="891"/>
      <c r="H159" s="891"/>
      <c r="I159" s="891"/>
      <c r="J159" s="891"/>
      <c r="K159" s="891"/>
      <c r="L159" s="892"/>
      <c r="M159" s="303"/>
      <c r="N159" s="304"/>
      <c r="O159" s="304"/>
      <c r="P159" s="305"/>
      <c r="Q159" s="303"/>
      <c r="R159" s="304"/>
      <c r="S159" s="304"/>
      <c r="T159" s="305"/>
      <c r="U159" s="300"/>
      <c r="V159" s="301"/>
      <c r="W159" s="301"/>
      <c r="X159" s="302"/>
      <c r="Y159" s="300"/>
      <c r="Z159" s="301"/>
      <c r="AA159" s="301"/>
      <c r="AB159" s="302"/>
      <c r="AC159" s="300"/>
      <c r="AD159" s="301"/>
      <c r="AE159" s="301"/>
      <c r="AF159" s="302"/>
      <c r="AG159" s="300"/>
      <c r="AH159" s="301"/>
      <c r="AI159" s="301"/>
      <c r="AJ159" s="302"/>
      <c r="AK159" s="899" t="e">
        <f t="shared" si="49"/>
        <v>#DIV/0!</v>
      </c>
      <c r="AL159" s="900"/>
      <c r="AM159" s="900"/>
      <c r="AN159" s="901"/>
      <c r="AO159" s="219"/>
      <c r="AP159" s="219"/>
      <c r="AQ159" s="219"/>
      <c r="AR159" s="219"/>
      <c r="AS159" s="105">
        <f>+COUNTIF(M159:AJ159,"X")</f>
        <v>0</v>
      </c>
      <c r="AT159" s="205" t="e">
        <f t="shared" si="48"/>
        <v>#DIV/0!</v>
      </c>
      <c r="AU159" s="170" t="e">
        <f>(IF(M157="X",0,0)+IF(N157="X",5,0)+IF(O157="x",15,0)+IF(P157="x",20,0)
+IF(Q157="X",0,0)+IF(R157="X",5,0)+IF(S157="X",15,0)+IF(T157="X",20,0)
+IF(U157="X",0,0)+IF(V157="X",5,0)+IF(W157="x",15,0)+IF(X157="x",20,0)
+IF(Y157="X",0,0)+IF(Z157="X",5,0)+IF(AA157="X",15,0)+IF(AB157="X",20,0)
+IF(AC157="X",0,0)+IF(AD157="X",5,0)+IF(AE157="x",15,0)+IF(AF157="x",20,0)
+IF(AG157="X",0,0)+IF(AH157="X",5,0)+IF(AI157="x",15,0)+IF(AJ157="x",20,0)
+IF(M158="X",0,0)+IF(N158="X",5,0)+IF(O158="x",15,0)+IF(P158="x",20,0)
+IF(Q158="X",0,0)+IF(R158="X",5,0)+IF(S158="X",15,0)+IF(T158="X",20,0)
+IF(U158="X",0,0)+IF(V158="X",5,0)+IF(W158="x",15,0)+IF(X158="x",20,0)
+IF(Y158="X",0,0)+IF(Z158="X",5,0)+IF(AA158="X",15,0)+IF(AB158="X",20,0)
+IF(AC158="X",0,0)+IF(AD158="X",5,0)+IF(AE158="x",15,0)+IF(AF158="x",20,0)
+IF(AG158="X",0,0)+IF(AH158="X",5,0)+IF(AI158="x",15,0)+IF(AJ158="x",20,0)
+IF(M159="X",0,0)+IF(N159="X",5,0)+IF(O159="x",15,0)+IF(P159="x",20,0)
+IF(Q159="X",0,0)+IF(R159="X",5,0)+IF(S159="X",15,0)+IF(T159="X",20,0)
+IF(U159="X",0,0)+IF(V159="X",5,0)+IF(W159="x",15,0)+IF(X159="x",20,0)
+IF(Y159="X",0,0)+IF(Z159="X",5,0)+IF(AA159="X",15,0)+IF(AB159="X",20,0)
+IF(AC159="X",0,0)+IF(AD159="X",5,0)+IF(AE159="x",15,0)+IF(AF159="x",20,0)
+IF(AG159="X",0,0)+IF(AH159="X",5,0)+IF(AI159="x",15,0)+IF(AJ159="x",20,0))
/(+COUNTIF(M157:AJ159,"x"))</f>
        <v>#DIV/0!</v>
      </c>
      <c r="AV159" s="103"/>
      <c r="AW159" s="103"/>
      <c r="AX159" s="103"/>
      <c r="AY159" s="103"/>
      <c r="AZ159" s="172"/>
      <c r="BA159" s="110"/>
      <c r="BB159" s="110"/>
      <c r="BC159" s="110"/>
    </row>
    <row r="160" spans="2:55" ht="26" customHeight="1" thickBot="1">
      <c r="B160" s="1107" t="s">
        <v>213</v>
      </c>
      <c r="C160" s="847"/>
      <c r="D160" s="847"/>
      <c r="E160" s="847"/>
      <c r="F160" s="847"/>
      <c r="G160" s="847"/>
      <c r="H160" s="847"/>
      <c r="I160" s="847"/>
      <c r="J160" s="847"/>
      <c r="K160" s="847"/>
      <c r="L160" s="847"/>
      <c r="M160" s="847"/>
      <c r="N160" s="847"/>
      <c r="O160" s="847"/>
      <c r="P160" s="847"/>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8"/>
      <c r="AO160"/>
      <c r="AP160"/>
      <c r="AQ160"/>
      <c r="AR160"/>
      <c r="AS160" s="105"/>
      <c r="AT160" s="173"/>
      <c r="AU160" s="170"/>
      <c r="AV160" s="103"/>
      <c r="AW160" s="103"/>
      <c r="AX160" s="103"/>
      <c r="AY160" s="103"/>
      <c r="AZ160" s="172"/>
      <c r="BA160" s="110"/>
      <c r="BB160" s="110"/>
      <c r="BC160" s="110"/>
    </row>
    <row r="161" spans="2:55" ht="15" customHeight="1" thickTop="1" thickBot="1">
      <c r="B161" s="953" t="s">
        <v>214</v>
      </c>
      <c r="C161" s="329" t="s">
        <v>215</v>
      </c>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842" t="str">
        <f>IFERROR(IF(AU164="","",(IF(AU164&lt;3,"1-NON MAITRISÉE",IF(AND(AU164&gt;=3,AU164&lt;=9.99),"2-INSUF MAITRISÉE",IF(AND(AU164&gt;=10,AU164&lt;16),"3-MAITRISÉE",IF(AU164&gt;=16,"4-BIEN MAITRISÉE","F")))))),"Saisir les X")</f>
        <v>Saisir les X</v>
      </c>
      <c r="AL161" s="843"/>
      <c r="AM161" s="843"/>
      <c r="AN161" s="844"/>
      <c r="AO161" s="219"/>
      <c r="AP161" s="219"/>
      <c r="AQ161" s="219"/>
      <c r="AR161" s="219"/>
      <c r="AS161" s="105">
        <f>+COUNTIF(I161:AJ161,"x")</f>
        <v>0</v>
      </c>
      <c r="AT161" s="173"/>
      <c r="AU161" s="170"/>
      <c r="AV161" s="103"/>
      <c r="AW161" s="103"/>
      <c r="AX161" s="103"/>
      <c r="AY161" s="103"/>
      <c r="AZ161" s="172"/>
      <c r="BA161" s="110"/>
      <c r="BB161" s="110"/>
      <c r="BC161" s="110"/>
    </row>
    <row r="162" spans="2:55" ht="14" customHeight="1" thickTop="1">
      <c r="B162" s="954"/>
      <c r="C162" s="887" t="s">
        <v>318</v>
      </c>
      <c r="D162" s="888"/>
      <c r="E162" s="888"/>
      <c r="F162" s="888"/>
      <c r="G162" s="888"/>
      <c r="H162" s="888"/>
      <c r="I162" s="888"/>
      <c r="J162" s="888"/>
      <c r="K162" s="888"/>
      <c r="L162" s="889"/>
      <c r="M162" s="313"/>
      <c r="N162" s="314"/>
      <c r="O162" s="314"/>
      <c r="P162" s="315"/>
      <c r="Q162" s="313"/>
      <c r="R162" s="314"/>
      <c r="S162" s="314"/>
      <c r="T162" s="315"/>
      <c r="U162" s="313"/>
      <c r="V162" s="314"/>
      <c r="W162" s="314"/>
      <c r="X162" s="315"/>
      <c r="Y162" s="313"/>
      <c r="Z162" s="314"/>
      <c r="AA162" s="314"/>
      <c r="AB162" s="315"/>
      <c r="AC162" s="313"/>
      <c r="AD162" s="314"/>
      <c r="AE162" s="314"/>
      <c r="AF162" s="315"/>
      <c r="AG162" s="310"/>
      <c r="AH162" s="311"/>
      <c r="AI162" s="311"/>
      <c r="AJ162" s="312"/>
      <c r="AK162" s="835" t="e">
        <f t="shared" ref="AK162:AK164" si="50">IF(AT162&lt;3,"1-NON MAITRISÉE",IF(AND(AT162&gt;=3,AT162&lt;=9.99),"2-INSUF MAITRISÉE",IF(AND(AT162&gt;=10,AT162&lt;16),"3-MAITRISÉE",IF(AT162&gt;=16,"4-BIEN MAITRISÉE","F"))))</f>
        <v>#DIV/0!</v>
      </c>
      <c r="AL162" s="836"/>
      <c r="AM162" s="836"/>
      <c r="AN162" s="837"/>
      <c r="AO162" s="219"/>
      <c r="AP162" s="219"/>
      <c r="AQ162" s="219"/>
      <c r="AR162" s="219"/>
      <c r="AS162" s="105">
        <f>+COUNTIF(M162:AJ162,"X")</f>
        <v>0</v>
      </c>
      <c r="AT162" s="205" t="e">
        <f t="shared" ref="AT162:AT163" si="51">+IF(AS162="","",(IF(M162="X",0,0)+IF(N162="X",5,0)+IF(O162="x",15,0)+IF(P162="x",20,0)+IF(Q162="X",0,0)+IF(R162="X",5,0)+IF(S162="x",15,0)+IF(T162="x",20,0)+IF(U162="X",0,0)+IF(V162="X",5,0)+IF(W162="x",15,0)+IF(X162="x",20,0)+IF(Y162="X",0,0)+IF(Z162="X",5,0)+IF(AA162="x",15,0)+IF(AB162="x",20,0)+IF(AC162="X",0,0)+IF(AD162="X",5,0)+IF(AE162="X",15,0)+IF(AF162="X",20,0)+IF(AG162="X",0,0)+IF(AH162="X",5,0)+IF(AI162="x",15,0)+IF(AJ162="x",20,0))/AS162)</f>
        <v>#DIV/0!</v>
      </c>
      <c r="AU162" s="170"/>
      <c r="AV162" s="103"/>
      <c r="AW162" s="103"/>
      <c r="AX162" s="103"/>
      <c r="AY162" s="103"/>
      <c r="AZ162" s="172"/>
      <c r="BA162" s="110"/>
      <c r="BB162" s="110"/>
      <c r="BC162" s="110"/>
    </row>
    <row r="163" spans="2:55" ht="14" customHeight="1">
      <c r="B163" s="954"/>
      <c r="C163" s="887" t="s">
        <v>454</v>
      </c>
      <c r="D163" s="888"/>
      <c r="E163" s="888"/>
      <c r="F163" s="888"/>
      <c r="G163" s="888"/>
      <c r="H163" s="888"/>
      <c r="I163" s="888"/>
      <c r="J163" s="888"/>
      <c r="K163" s="888"/>
      <c r="L163" s="889"/>
      <c r="M163" s="313"/>
      <c r="N163" s="314"/>
      <c r="O163" s="314"/>
      <c r="P163" s="315"/>
      <c r="Q163" s="313"/>
      <c r="R163" s="314"/>
      <c r="S163" s="314"/>
      <c r="T163" s="315"/>
      <c r="U163" s="313"/>
      <c r="V163" s="314"/>
      <c r="W163" s="314"/>
      <c r="X163" s="315"/>
      <c r="Y163" s="313"/>
      <c r="Z163" s="314"/>
      <c r="AA163" s="314"/>
      <c r="AB163" s="315"/>
      <c r="AC163" s="313"/>
      <c r="AD163" s="314"/>
      <c r="AE163" s="314"/>
      <c r="AF163" s="315"/>
      <c r="AG163" s="310"/>
      <c r="AH163" s="311"/>
      <c r="AI163" s="311"/>
      <c r="AJ163" s="312"/>
      <c r="AK163" s="969" t="e">
        <f t="shared" si="50"/>
        <v>#DIV/0!</v>
      </c>
      <c r="AL163" s="970"/>
      <c r="AM163" s="970"/>
      <c r="AN163" s="971"/>
      <c r="AO163" s="219"/>
      <c r="AP163" s="219"/>
      <c r="AQ163" s="219"/>
      <c r="AR163" s="219"/>
      <c r="AS163" s="105">
        <f>+COUNTIF(M163:AJ163,"X")</f>
        <v>0</v>
      </c>
      <c r="AT163" s="205" t="e">
        <f t="shared" si="51"/>
        <v>#DIV/0!</v>
      </c>
      <c r="AU163" s="170"/>
      <c r="AV163" s="103"/>
      <c r="AW163" s="103"/>
      <c r="AX163" s="103"/>
      <c r="AY163" s="103"/>
      <c r="AZ163" s="172"/>
      <c r="BA163" s="110"/>
      <c r="BB163" s="110"/>
      <c r="BC163" s="110"/>
    </row>
    <row r="164" spans="2:55" ht="14" customHeight="1" thickBot="1">
      <c r="B164" s="954"/>
      <c r="C164" s="890" t="s">
        <v>319</v>
      </c>
      <c r="D164" s="891"/>
      <c r="E164" s="891"/>
      <c r="F164" s="891"/>
      <c r="G164" s="891"/>
      <c r="H164" s="891"/>
      <c r="I164" s="891"/>
      <c r="J164" s="891"/>
      <c r="K164" s="891"/>
      <c r="L164" s="892"/>
      <c r="M164" s="313"/>
      <c r="N164" s="314"/>
      <c r="O164" s="314"/>
      <c r="P164" s="315"/>
      <c r="Q164" s="313"/>
      <c r="R164" s="314"/>
      <c r="S164" s="314"/>
      <c r="T164" s="315"/>
      <c r="U164" s="313"/>
      <c r="V164" s="314"/>
      <c r="W164" s="314"/>
      <c r="X164" s="315"/>
      <c r="Y164" s="313"/>
      <c r="Z164" s="314"/>
      <c r="AA164" s="314"/>
      <c r="AB164" s="315"/>
      <c r="AC164" s="313"/>
      <c r="AD164" s="314"/>
      <c r="AE164" s="314"/>
      <c r="AF164" s="315"/>
      <c r="AG164" s="310"/>
      <c r="AH164" s="311"/>
      <c r="AI164" s="311"/>
      <c r="AJ164" s="312"/>
      <c r="AK164" s="969" t="e">
        <f t="shared" si="50"/>
        <v>#DIV/0!</v>
      </c>
      <c r="AL164" s="970"/>
      <c r="AM164" s="970"/>
      <c r="AN164" s="971"/>
      <c r="AO164" s="219"/>
      <c r="AP164" s="219"/>
      <c r="AQ164" s="219"/>
      <c r="AR164" s="219"/>
      <c r="AS164" s="105">
        <f>+COUNTIF(M164:AJ164,"X")</f>
        <v>0</v>
      </c>
      <c r="AT164" s="205" t="e">
        <f>+IF(AS164="","",(IF(M164="X",0,0)+IF(N164="X",5,0)+IF(O164="x",15,0)+IF(P164="x",20,0)+IF(Q164="X",0,0)+IF(R164="X",5,0)+IF(S164="x",15,0)+IF(T164="x",20,0)+IF(U164="X",0,0)+IF(V164="X",5,0)+IF(W164="x",15,0)+IF(X164="x",20,0)+IF(Y164="X",0,0)+IF(Z164="X",5,0)+IF(AA164="x",15,0)+IF(AB164="x",20,0)+IF(AC164="X",0,0)+IF(AD164="X",5,0)+IF(AE164="X",15,0)+IF(AF164="X",20,0)+IF(AG164="X",0,0)+IF(AH164="X",5,0)+IF(AI164="x",15,0)+IF(AJ164="x",20,0))/AS164)</f>
        <v>#DIV/0!</v>
      </c>
      <c r="AU164" s="170" t="e">
        <f>(IF(M162="X",0,0)+IF(N162="X",5,0)+IF(O162="x",15,0)+IF(P162="x",20,0)
+IF(Q162="X",0,0)+IF(R162="X",5,0)+IF(S162="X",15,0)+IF(T162="X",20,0)
+IF(U162="X",0,0)+IF(V162="X",5,0)+IF(W162="x",15,0)+IF(X162="x",20,0)
+IF(Y162="X",0,0)+IF(Z162="X",5,0)+IF(AA162="X",15,0)+IF(AB162="X",20,0)
+IF(AC162="X",0,0)+IF(AD162="X",5,0)+IF(AE162="x",15,0)+IF(AF162="x",20,0)
+IF(AG162="X",0,0)+IF(AH162="X",5,0)+IF(AI162="x",15,0)+IF(AJ162="x",20,0)
+IF(M163="X",0,0)+IF(N163="X",5,0)+IF(O163="x",15,0)+IF(P163="x",20,0)
+IF(Q163="X",0,0)+IF(R163="X",5,0)+IF(S163="X",15,0)+IF(T163="X",20,0)
+IF(U163="X",0,0)+IF(V163="X",5,0)+IF(W163="x",15,0)+IF(X163="x",20,0)
+IF(Y163="X",0,0)+IF(Z163="X",5,0)+IF(AA163="X",15,0)+IF(AB163="X",20,0)
+IF(AC163="X",0,0)+IF(AD163="X",5,0)+IF(AE163="x",15,0)+IF(AF163="x",20,0)
+IF(AG163="X",0,0)+IF(AH163="X",5,0)+IF(AI163="x",15,0)+IF(AJ163="x",20,0)
+IF(M164="X",0,0)+IF(N164="X",5,0)+IF(O164="x",15,0)+IF(P164="x",20,0)
+IF(Q164="X",0,0)+IF(R164="X",5,0)+IF(S164="X",15,0)+IF(T164="X",20,0)
+IF(U164="X",0,0)+IF(V164="X",5,0)+IF(W164="x",15,0)+IF(X164="x",20,0)
+IF(Y164="X",0,0)+IF(Z164="X",5,0)+IF(AA164="X",15,0)+IF(AB164="X",20,0)
+IF(AC164="X",0,0)+IF(AD164="X",5,0)+IF(AE164="x",15,0)+IF(AF164="x",20,0)
+IF(AG164="X",0,0)+IF(AH164="X",5,0)+IF(AI164="x",15,0)+IF(AJ164="x",20,0))
/(+COUNTIF(M162:AJ164,"x"))</f>
        <v>#DIV/0!</v>
      </c>
      <c r="AV164" s="103"/>
      <c r="AW164" s="103"/>
      <c r="AX164" s="103"/>
      <c r="AY164" s="103"/>
      <c r="AZ164" s="172"/>
      <c r="BA164" s="110"/>
      <c r="BB164" s="110"/>
      <c r="BC164" s="110"/>
    </row>
    <row r="165" spans="2:55" ht="15" customHeight="1" thickTop="1" thickBot="1">
      <c r="B165" s="954"/>
      <c r="C165" s="329" t="s">
        <v>216</v>
      </c>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842" t="str">
        <f>IFERROR(IF(AU168="","",(IF(AU168&lt;3,"1-NON MAITRISÉE",IF(AND(AU168&gt;=3,AU168&lt;=9.99),"2-INSUF MAITRISÉE",IF(AND(AU168&gt;=10,AU168&lt;16),"3-MAITRISÉE",IF(AU168&gt;=16,"4-BIEN MAITRISÉE","F")))))),"Saisir les X")</f>
        <v>Saisir les X</v>
      </c>
      <c r="AL165" s="843"/>
      <c r="AM165" s="843"/>
      <c r="AN165" s="844"/>
      <c r="AO165" s="219"/>
      <c r="AP165" s="219"/>
      <c r="AQ165" s="219"/>
      <c r="AR165" s="219"/>
      <c r="AS165" s="105"/>
      <c r="AT165" s="173"/>
      <c r="AU165" s="170"/>
      <c r="AV165" s="171"/>
      <c r="AW165" s="171"/>
      <c r="AX165" s="171"/>
      <c r="AY165" s="172"/>
      <c r="AZ165" s="110"/>
      <c r="BA165" s="110"/>
      <c r="BB165" s="110"/>
      <c r="BC165" s="110"/>
    </row>
    <row r="166" spans="2:55" ht="14" customHeight="1" thickTop="1">
      <c r="B166" s="954"/>
      <c r="C166" s="887" t="s">
        <v>455</v>
      </c>
      <c r="D166" s="888"/>
      <c r="E166" s="888"/>
      <c r="F166" s="888"/>
      <c r="G166" s="888"/>
      <c r="H166" s="888"/>
      <c r="I166" s="888"/>
      <c r="J166" s="888"/>
      <c r="K166" s="888"/>
      <c r="L166" s="889"/>
      <c r="M166" s="313"/>
      <c r="N166" s="314"/>
      <c r="O166" s="314"/>
      <c r="P166" s="315"/>
      <c r="Q166" s="313"/>
      <c r="R166" s="314"/>
      <c r="S166" s="314"/>
      <c r="T166" s="315"/>
      <c r="U166" s="313"/>
      <c r="V166" s="314"/>
      <c r="W166" s="314"/>
      <c r="X166" s="315"/>
      <c r="Y166" s="313"/>
      <c r="Z166" s="314"/>
      <c r="AA166" s="314"/>
      <c r="AB166" s="315"/>
      <c r="AC166" s="313"/>
      <c r="AD166" s="314"/>
      <c r="AE166" s="314"/>
      <c r="AF166" s="315"/>
      <c r="AG166" s="310"/>
      <c r="AH166" s="311"/>
      <c r="AI166" s="311"/>
      <c r="AJ166" s="312"/>
      <c r="AK166" s="835" t="e">
        <f t="shared" ref="AK166:AK168" si="52">IF(AT166&lt;3,"1-NON MAITRISÉE",IF(AND(AT166&gt;=3,AT166&lt;=9.99),"2-INSUF MAITRISÉE",IF(AND(AT166&gt;=10,AT166&lt;16),"3-MAITRISÉE",IF(AT166&gt;=16,"4-BIEN MAITRISÉE","F"))))</f>
        <v>#DIV/0!</v>
      </c>
      <c r="AL166" s="836"/>
      <c r="AM166" s="836"/>
      <c r="AN166" s="837"/>
      <c r="AO166" s="219"/>
      <c r="AP166" s="219"/>
      <c r="AQ166" s="219"/>
      <c r="AR166" s="219"/>
      <c r="AS166" s="105">
        <f>+COUNTIF(M166:AJ166,"X")</f>
        <v>0</v>
      </c>
      <c r="AT166" s="205" t="e">
        <f t="shared" ref="AT166:AT168" si="53">+IF(AS166="","",(IF(M166="X",0,0)+IF(N166="X",5,0)+IF(O166="x",15,0)+IF(P166="x",20,0)+IF(Q166="X",0,0)+IF(R166="X",5,0)+IF(S166="x",15,0)+IF(T166="x",20,0)+IF(U166="X",0,0)+IF(V166="X",5,0)+IF(W166="x",15,0)+IF(X166="x",20,0)+IF(Y166="X",0,0)+IF(Z166="X",5,0)+IF(AA166="x",15,0)+IF(AB166="x",20,0)+IF(AC166="X",0,0)+IF(AD166="X",5,0)+IF(AE166="X",15,0)+IF(AF166="X",20,0)+IF(AG166="X",0,0)+IF(AH166="X",5,0)+IF(AI166="x",15,0)+IF(AJ166="x",20,0))/AS166)</f>
        <v>#DIV/0!</v>
      </c>
      <c r="AU166" s="170"/>
      <c r="AV166" s="171"/>
      <c r="AW166" s="171"/>
      <c r="AX166" s="171"/>
      <c r="AY166" s="172"/>
      <c r="AZ166" s="110"/>
      <c r="BA166" s="110"/>
      <c r="BB166" s="110"/>
      <c r="BC166" s="110"/>
    </row>
    <row r="167" spans="2:55" ht="14" customHeight="1">
      <c r="B167" s="954"/>
      <c r="C167" s="887" t="s">
        <v>320</v>
      </c>
      <c r="D167" s="888"/>
      <c r="E167" s="888"/>
      <c r="F167" s="888"/>
      <c r="G167" s="888"/>
      <c r="H167" s="888"/>
      <c r="I167" s="888"/>
      <c r="J167" s="888"/>
      <c r="K167" s="888"/>
      <c r="L167" s="889"/>
      <c r="M167" s="313"/>
      <c r="N167" s="314"/>
      <c r="O167" s="314"/>
      <c r="P167" s="315"/>
      <c r="Q167" s="313"/>
      <c r="R167" s="314"/>
      <c r="S167" s="314"/>
      <c r="T167" s="315"/>
      <c r="U167" s="313"/>
      <c r="V167" s="314"/>
      <c r="W167" s="314"/>
      <c r="X167" s="315"/>
      <c r="Y167" s="313"/>
      <c r="Z167" s="314"/>
      <c r="AA167" s="314"/>
      <c r="AB167" s="315"/>
      <c r="AC167" s="313"/>
      <c r="AD167" s="314"/>
      <c r="AE167" s="314"/>
      <c r="AF167" s="315"/>
      <c r="AG167" s="310"/>
      <c r="AH167" s="311"/>
      <c r="AI167" s="311"/>
      <c r="AJ167" s="312"/>
      <c r="AK167" s="969" t="e">
        <f t="shared" si="52"/>
        <v>#DIV/0!</v>
      </c>
      <c r="AL167" s="970"/>
      <c r="AM167" s="970"/>
      <c r="AN167" s="971"/>
      <c r="AO167" s="219"/>
      <c r="AP167" s="219"/>
      <c r="AQ167" s="219"/>
      <c r="AR167" s="219"/>
      <c r="AS167" s="105">
        <f>+COUNTIF(M167:AJ167,"X")</f>
        <v>0</v>
      </c>
      <c r="AT167" s="205" t="e">
        <f t="shared" si="53"/>
        <v>#DIV/0!</v>
      </c>
      <c r="AU167" s="170"/>
      <c r="AV167" s="171"/>
      <c r="AW167" s="171"/>
      <c r="AX167" s="171"/>
      <c r="AY167" s="172"/>
      <c r="AZ167" s="110"/>
      <c r="BA167" s="110"/>
      <c r="BB167" s="110"/>
      <c r="BC167" s="110"/>
    </row>
    <row r="168" spans="2:55" ht="14" customHeight="1" thickBot="1">
      <c r="B168" s="954"/>
      <c r="C168" s="890" t="s">
        <v>321</v>
      </c>
      <c r="D168" s="891"/>
      <c r="E168" s="891"/>
      <c r="F168" s="891"/>
      <c r="G168" s="891"/>
      <c r="H168" s="891"/>
      <c r="I168" s="891"/>
      <c r="J168" s="891"/>
      <c r="K168" s="891"/>
      <c r="L168" s="892"/>
      <c r="M168" s="313"/>
      <c r="N168" s="314"/>
      <c r="O168" s="314"/>
      <c r="P168" s="315"/>
      <c r="Q168" s="313"/>
      <c r="R168" s="314"/>
      <c r="S168" s="314"/>
      <c r="T168" s="315"/>
      <c r="U168" s="313"/>
      <c r="V168" s="314"/>
      <c r="W168" s="314"/>
      <c r="X168" s="315"/>
      <c r="Y168" s="313"/>
      <c r="Z168" s="314"/>
      <c r="AA168" s="314"/>
      <c r="AB168" s="315"/>
      <c r="AC168" s="313"/>
      <c r="AD168" s="314"/>
      <c r="AE168" s="314"/>
      <c r="AF168" s="315"/>
      <c r="AG168" s="310"/>
      <c r="AH168" s="311"/>
      <c r="AI168" s="311"/>
      <c r="AJ168" s="312"/>
      <c r="AK168" s="969" t="e">
        <f t="shared" si="52"/>
        <v>#DIV/0!</v>
      </c>
      <c r="AL168" s="970"/>
      <c r="AM168" s="970"/>
      <c r="AN168" s="971"/>
      <c r="AO168" s="219"/>
      <c r="AP168" s="219"/>
      <c r="AQ168" s="219"/>
      <c r="AR168" s="219"/>
      <c r="AS168" s="105">
        <f>+COUNTIF(M168:AJ168,"X")</f>
        <v>0</v>
      </c>
      <c r="AT168" s="205" t="e">
        <f t="shared" si="53"/>
        <v>#DIV/0!</v>
      </c>
      <c r="AU168" s="170" t="e">
        <f>(IF(M166="X",0,0)+IF(N166="X",5,0)+IF(O166="x",15,0)+IF(P166="x",20,0)
+IF(Q166="X",0,0)+IF(R166="X",5,0)+IF(S166="X",15,0)+IF(T166="X",20,0)
+IF(U166="X",0,0)+IF(V166="X",5,0)+IF(W166="x",15,0)+IF(X166="x",20,0)
+IF(Y166="X",0,0)+IF(Z166="X",5,0)+IF(AA166="X",15,0)+IF(AB166="X",20,0)
+IF(AC166="X",0,0)+IF(AD166="X",5,0)+IF(AE166="x",15,0)+IF(AF166="x",20,0)
+IF(AG166="X",0,0)+IF(AH166="X",5,0)+IF(AI166="x",15,0)+IF(AJ166="x",20,0)
+IF(M167="X",0,0)+IF(N167="X",5,0)+IF(O167="x",15,0)+IF(P167="x",20,0)
+IF(Q167="X",0,0)+IF(R167="X",5,0)+IF(S167="X",15,0)+IF(T167="X",20,0)
+IF(U167="X",0,0)+IF(V167="X",5,0)+IF(W167="x",15,0)+IF(X167="x",20,0)
+IF(Y167="X",0,0)+IF(Z167="X",5,0)+IF(AA167="X",15,0)+IF(AB167="X",20,0)
+IF(AC167="X",0,0)+IF(AD167="X",5,0)+IF(AE167="x",15,0)+IF(AF167="x",20,0)
+IF(AG167="X",0,0)+IF(AH167="X",5,0)+IF(AI167="x",15,0)+IF(AJ167="x",20,0)
+IF(M168="X",0,0)+IF(N168="X",5,0)+IF(O168="x",15,0)+IF(P168="x",20,0)
+IF(Q168="X",0,0)+IF(R168="X",5,0)+IF(S168="X",15,0)+IF(T168="X",20,0)
+IF(U168="X",0,0)+IF(V168="X",5,0)+IF(W168="x",15,0)+IF(X168="x",20,0)
+IF(Y168="X",0,0)+IF(Z168="X",5,0)+IF(AA168="X",15,0)+IF(AB168="X",20,0)
+IF(AC168="X",0,0)+IF(AD168="X",5,0)+IF(AE168="x",15,0)+IF(AF168="x",20,0)
+IF(AG168="X",0,0)+IF(AH168="X",5,0)+IF(AI168="x",15,0)+IF(AJ168="x",20,0))
/(+COUNTIF(M166:AJ168,"x"))</f>
        <v>#DIV/0!</v>
      </c>
      <c r="AV168" s="171"/>
      <c r="AW168" s="171"/>
      <c r="AX168" s="171"/>
      <c r="AY168" s="172"/>
      <c r="AZ168" s="110"/>
      <c r="BA168" s="110"/>
      <c r="BB168" s="110"/>
      <c r="BC168" s="110"/>
    </row>
    <row r="169" spans="2:55" ht="15" customHeight="1" thickTop="1" thickBot="1">
      <c r="B169" s="954"/>
      <c r="C169" s="329" t="s">
        <v>217</v>
      </c>
      <c r="D169" s="330"/>
      <c r="E169" s="330"/>
      <c r="F169" s="33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842" t="str">
        <f>IFERROR(IF(AU172="","",(IF(AU172&lt;3,"1-NON MAITRISÉE",IF(AND(AU172&gt;=3,AU172&lt;=9.99),"2-INSUF MAITRISÉE",IF(AND(AU172&gt;=10,AU172&lt;16),"3-MAITRISÉE",IF(AU172&gt;=16,"4-BIEN MAITRISÉE","F")))))),"Saisir les X")</f>
        <v>Saisir les X</v>
      </c>
      <c r="AL169" s="843"/>
      <c r="AM169" s="843"/>
      <c r="AN169" s="844"/>
      <c r="AO169" s="219"/>
      <c r="AP169" s="219"/>
      <c r="AQ169" s="219"/>
      <c r="AR169" s="219"/>
      <c r="AS169" s="105"/>
      <c r="AT169" s="173"/>
      <c r="AU169" s="170"/>
      <c r="AV169" s="171"/>
      <c r="AW169" s="171"/>
      <c r="AX169" s="171"/>
      <c r="AY169" s="172"/>
      <c r="AZ169" s="110"/>
      <c r="BA169" s="110"/>
      <c r="BB169" s="110"/>
      <c r="BC169" s="110"/>
    </row>
    <row r="170" spans="2:55" ht="14" customHeight="1" thickTop="1">
      <c r="B170" s="954"/>
      <c r="C170" s="887" t="s">
        <v>322</v>
      </c>
      <c r="D170" s="888"/>
      <c r="E170" s="888"/>
      <c r="F170" s="888"/>
      <c r="G170" s="888"/>
      <c r="H170" s="888"/>
      <c r="I170" s="888"/>
      <c r="J170" s="888"/>
      <c r="K170" s="888"/>
      <c r="L170" s="889"/>
      <c r="M170" s="313"/>
      <c r="N170" s="314"/>
      <c r="O170" s="314"/>
      <c r="P170" s="315"/>
      <c r="Q170" s="313"/>
      <c r="R170" s="314"/>
      <c r="S170" s="314"/>
      <c r="T170" s="315"/>
      <c r="U170" s="313"/>
      <c r="V170" s="314"/>
      <c r="W170" s="314"/>
      <c r="X170" s="315"/>
      <c r="Y170" s="313"/>
      <c r="Z170" s="314"/>
      <c r="AA170" s="314"/>
      <c r="AB170" s="315"/>
      <c r="AC170" s="313"/>
      <c r="AD170" s="314"/>
      <c r="AE170" s="314"/>
      <c r="AF170" s="315"/>
      <c r="AG170" s="310"/>
      <c r="AH170" s="311"/>
      <c r="AI170" s="311"/>
      <c r="AJ170" s="312"/>
      <c r="AK170" s="969" t="e">
        <f t="shared" ref="AK170:AK172" si="54">IF(AT170&lt;3,"1-NON MAITRISÉE",IF(AND(AT170&gt;=3,AT170&lt;=9.99),"2-INSUF MAITRISÉE",IF(AND(AT170&gt;=10,AT170&lt;16),"3-MAITRISÉE",IF(AT170&gt;=16,"4-BIEN MAITRISÉE","F"))))</f>
        <v>#DIV/0!</v>
      </c>
      <c r="AL170" s="970"/>
      <c r="AM170" s="970"/>
      <c r="AN170" s="971"/>
      <c r="AO170" s="219"/>
      <c r="AP170" s="219"/>
      <c r="AQ170" s="219"/>
      <c r="AR170" s="219"/>
      <c r="AS170" s="105">
        <f>+COUNTIF(M170:AJ170,"X")</f>
        <v>0</v>
      </c>
      <c r="AT170" s="205" t="e">
        <f t="shared" ref="AT170:AT172" si="55">+IF(AS170="","",(IF(M170="X",0,0)+IF(N170="X",5,0)+IF(O170="x",15,0)+IF(P170="x",20,0)+IF(Q170="X",0,0)+IF(R170="X",5,0)+IF(S170="x",15,0)+IF(T170="x",20,0)+IF(U170="X",0,0)+IF(V170="X",5,0)+IF(W170="x",15,0)+IF(X170="x",20,0)+IF(Y170="X",0,0)+IF(Z170="X",5,0)+IF(AA170="x",15,0)+IF(AB170="x",20,0)+IF(AC170="X",0,0)+IF(AD170="X",5,0)+IF(AE170="X",15,0)+IF(AF170="X",20,0)+IF(AG170="X",0,0)+IF(AH170="X",5,0)+IF(AI170="x",15,0)+IF(AJ170="x",20,0))/AS170)</f>
        <v>#DIV/0!</v>
      </c>
      <c r="AU170" s="170"/>
      <c r="AV170" s="171"/>
      <c r="AW170" s="171"/>
      <c r="AX170" s="171"/>
      <c r="AY170" s="172"/>
      <c r="AZ170" s="110"/>
      <c r="BA170" s="110"/>
      <c r="BB170" s="110"/>
      <c r="BC170" s="110"/>
    </row>
    <row r="171" spans="2:55" ht="14" customHeight="1">
      <c r="B171" s="954"/>
      <c r="C171" s="887" t="s">
        <v>323</v>
      </c>
      <c r="D171" s="888"/>
      <c r="E171" s="888"/>
      <c r="F171" s="888"/>
      <c r="G171" s="888"/>
      <c r="H171" s="888"/>
      <c r="I171" s="888"/>
      <c r="J171" s="888"/>
      <c r="K171" s="888"/>
      <c r="L171" s="889"/>
      <c r="M171" s="313"/>
      <c r="N171" s="314"/>
      <c r="O171" s="314"/>
      <c r="P171" s="315"/>
      <c r="Q171" s="313"/>
      <c r="R171" s="314"/>
      <c r="S171" s="314"/>
      <c r="T171" s="315"/>
      <c r="U171" s="313"/>
      <c r="V171" s="314"/>
      <c r="W171" s="314"/>
      <c r="X171" s="315"/>
      <c r="Y171" s="313"/>
      <c r="Z171" s="314"/>
      <c r="AA171" s="314"/>
      <c r="AB171" s="315"/>
      <c r="AC171" s="313"/>
      <c r="AD171" s="314"/>
      <c r="AE171" s="314"/>
      <c r="AF171" s="315"/>
      <c r="AG171" s="310"/>
      <c r="AH171" s="311"/>
      <c r="AI171" s="311"/>
      <c r="AJ171" s="312"/>
      <c r="AK171" s="969" t="e">
        <f t="shared" si="54"/>
        <v>#DIV/0!</v>
      </c>
      <c r="AL171" s="970"/>
      <c r="AM171" s="970"/>
      <c r="AN171" s="971"/>
      <c r="AO171" s="219"/>
      <c r="AP171" s="219"/>
      <c r="AQ171" s="219"/>
      <c r="AR171" s="219"/>
      <c r="AS171" s="105">
        <f>+COUNTIF(M171:AJ171,"X")</f>
        <v>0</v>
      </c>
      <c r="AT171" s="205" t="e">
        <f t="shared" si="55"/>
        <v>#DIV/0!</v>
      </c>
      <c r="AU171" s="170"/>
      <c r="AV171" s="171"/>
      <c r="AW171" s="171"/>
      <c r="AX171" s="171"/>
      <c r="AY171" s="172"/>
      <c r="AZ171" s="110"/>
      <c r="BA171" s="110"/>
      <c r="BB171" s="110"/>
      <c r="BC171" s="110"/>
    </row>
    <row r="172" spans="2:55" ht="14" customHeight="1" thickBot="1">
      <c r="B172" s="955"/>
      <c r="C172" s="890" t="s">
        <v>324</v>
      </c>
      <c r="D172" s="891"/>
      <c r="E172" s="891"/>
      <c r="F172" s="891"/>
      <c r="G172" s="891"/>
      <c r="H172" s="891"/>
      <c r="I172" s="891"/>
      <c r="J172" s="891"/>
      <c r="K172" s="891"/>
      <c r="L172" s="892"/>
      <c r="M172" s="313"/>
      <c r="N172" s="314"/>
      <c r="O172" s="314"/>
      <c r="P172" s="315"/>
      <c r="Q172" s="313"/>
      <c r="R172" s="314"/>
      <c r="S172" s="314"/>
      <c r="T172" s="315"/>
      <c r="U172" s="313"/>
      <c r="V172" s="314"/>
      <c r="W172" s="314"/>
      <c r="X172" s="315"/>
      <c r="Y172" s="313"/>
      <c r="Z172" s="314"/>
      <c r="AA172" s="314"/>
      <c r="AB172" s="315"/>
      <c r="AC172" s="313"/>
      <c r="AD172" s="314"/>
      <c r="AE172" s="314"/>
      <c r="AF172" s="315"/>
      <c r="AG172" s="310"/>
      <c r="AH172" s="311"/>
      <c r="AI172" s="311"/>
      <c r="AJ172" s="312"/>
      <c r="AK172" s="969" t="e">
        <f t="shared" si="54"/>
        <v>#DIV/0!</v>
      </c>
      <c r="AL172" s="970"/>
      <c r="AM172" s="970"/>
      <c r="AN172" s="971"/>
      <c r="AO172" s="219"/>
      <c r="AP172" s="219"/>
      <c r="AQ172" s="219"/>
      <c r="AR172" s="219"/>
      <c r="AS172" s="105">
        <f>+COUNTIF(M172:AJ172,"X")</f>
        <v>0</v>
      </c>
      <c r="AT172" s="205" t="e">
        <f t="shared" si="55"/>
        <v>#DIV/0!</v>
      </c>
      <c r="AU172" s="170" t="e">
        <f>(IF(M170="X",0,0)+IF(N170="X",5,0)+IF(O170="x",15,0)+IF(P170="x",20,0)
+IF(Q170="X",0,0)+IF(R170="X",5,0)+IF(S170="X",15,0)+IF(T170="X",20,0)
+IF(U170="X",0,0)+IF(V170="X",5,0)+IF(W170="x",15,0)+IF(X170="x",20,0)
+IF(Y170="X",0,0)+IF(Z170="X",5,0)+IF(AA170="X",15,0)+IF(AB170="X",20,0)
+IF(AC170="X",0,0)+IF(AD170="X",5,0)+IF(AE170="x",15,0)+IF(AF170="x",20,0)
+IF(AG170="X",0,0)+IF(AH170="X",5,0)+IF(AI170="x",15,0)+IF(AJ170="x",20,0)
+IF(M171="X",0,0)+IF(N171="X",5,0)+IF(O171="x",15,0)+IF(P171="x",20,0)
+IF(Q171="X",0,0)+IF(R171="X",5,0)+IF(S171="X",15,0)+IF(T171="X",20,0)
+IF(U171="X",0,0)+IF(V171="X",5,0)+IF(W171="x",15,0)+IF(X171="x",20,0)
+IF(Y171="X",0,0)+IF(Z171="X",5,0)+IF(AA171="X",15,0)+IF(AB171="X",20,0)
+IF(AC171="X",0,0)+IF(AD171="X",5,0)+IF(AE171="x",15,0)+IF(AF171="x",20,0)
+IF(AG171="X",0,0)+IF(AH171="X",5,0)+IF(AI171="x",15,0)+IF(AJ171="x",20,0)
+IF(M172="X",0,0)+IF(N172="X",5,0)+IF(O172="x",15,0)+IF(P172="x",20,0)
+IF(Q172="X",0,0)+IF(R172="X",5,0)+IF(S172="X",15,0)+IF(T172="X",20,0)
+IF(U172="X",0,0)+IF(V172="X",5,0)+IF(W172="x",15,0)+IF(X172="x",20,0)
+IF(Y172="X",0,0)+IF(Z172="X",5,0)+IF(AA172="X",15,0)+IF(AB172="X",20,0)
+IF(AC172="X",0,0)+IF(AD172="X",5,0)+IF(AE172="x",15,0)+IF(AF172="x",20,0)
+IF(AG172="X",0,0)+IF(AH172="X",5,0)+IF(AI172="x",15,0)+IF(AJ172="x",20,0))
/(+COUNTIF(M170:AJ172,"x"))</f>
        <v>#DIV/0!</v>
      </c>
      <c r="AV172" s="171"/>
      <c r="AW172" s="171"/>
      <c r="AX172" s="171"/>
      <c r="AY172" s="172"/>
      <c r="AZ172" s="110"/>
      <c r="BA172" s="110"/>
      <c r="BB172" s="110"/>
      <c r="BC172" s="110"/>
    </row>
    <row r="173" spans="2:55" ht="26" customHeight="1" thickBot="1">
      <c r="B173" s="1107" t="s">
        <v>267</v>
      </c>
      <c r="C173" s="847"/>
      <c r="D173" s="847"/>
      <c r="E173" s="847"/>
      <c r="F173" s="847"/>
      <c r="G173" s="847"/>
      <c r="H173" s="847"/>
      <c r="I173" s="847"/>
      <c r="J173" s="847"/>
      <c r="K173" s="847"/>
      <c r="L173" s="847"/>
      <c r="M173" s="847"/>
      <c r="N173" s="847"/>
      <c r="O173" s="847"/>
      <c r="P173" s="847"/>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8"/>
      <c r="AO173"/>
      <c r="AP173"/>
      <c r="AQ173"/>
      <c r="AR173"/>
      <c r="AS173" s="105"/>
      <c r="AT173" s="173"/>
      <c r="AU173" s="170"/>
      <c r="AV173" s="103"/>
      <c r="AW173" s="103"/>
      <c r="AX173" s="103"/>
      <c r="AY173" s="103"/>
      <c r="AZ173" s="172"/>
      <c r="BA173" s="110"/>
      <c r="BB173" s="110"/>
      <c r="BC173" s="110"/>
    </row>
    <row r="174" spans="2:55" ht="15" customHeight="1" thickTop="1" thickBot="1">
      <c r="B174" s="953" t="s">
        <v>218</v>
      </c>
      <c r="C174" s="329" t="s">
        <v>219</v>
      </c>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842" t="str">
        <f>IFERROR(IF(AU177="","",(IF(AU177&lt;3,"1-NON MAITRISÉE",IF(AND(AU177&gt;=3,AU177&lt;=9.99),"2-INSUF MAITRISÉE",IF(AND(AU177&gt;=10,AU177&lt;16),"3-MAITRISÉE",IF(AU177&gt;=16,"4-BIEN MAITRISÉE","F")))))),"Saisir les X")</f>
        <v>Saisir les X</v>
      </c>
      <c r="AL174" s="843"/>
      <c r="AM174" s="843"/>
      <c r="AN174" s="844"/>
      <c r="AO174" s="219"/>
      <c r="AP174" s="219"/>
      <c r="AQ174" s="219"/>
      <c r="AR174" s="219"/>
      <c r="AS174" s="105">
        <f>+COUNTIF(I174:AJ174,"x")</f>
        <v>0</v>
      </c>
      <c r="AT174" s="173"/>
      <c r="AU174" s="170"/>
      <c r="AV174" s="103"/>
      <c r="AW174" s="103"/>
      <c r="AX174" s="103"/>
      <c r="AY174" s="103"/>
      <c r="AZ174" s="172"/>
      <c r="BA174" s="110"/>
      <c r="BB174" s="110"/>
      <c r="BC174" s="110"/>
    </row>
    <row r="175" spans="2:55" ht="14" customHeight="1" thickTop="1">
      <c r="B175" s="954"/>
      <c r="C175" s="887" t="s">
        <v>325</v>
      </c>
      <c r="D175" s="888"/>
      <c r="E175" s="888"/>
      <c r="F175" s="888"/>
      <c r="G175" s="888"/>
      <c r="H175" s="888"/>
      <c r="I175" s="888"/>
      <c r="J175" s="888"/>
      <c r="K175" s="888"/>
      <c r="L175" s="889"/>
      <c r="M175" s="313"/>
      <c r="N175" s="314"/>
      <c r="O175" s="314"/>
      <c r="P175" s="315"/>
      <c r="Q175" s="313"/>
      <c r="R175" s="314"/>
      <c r="S175" s="314"/>
      <c r="T175" s="315"/>
      <c r="U175" s="313"/>
      <c r="V175" s="314"/>
      <c r="W175" s="314"/>
      <c r="X175" s="315"/>
      <c r="Y175" s="313"/>
      <c r="Z175" s="314"/>
      <c r="AA175" s="314"/>
      <c r="AB175" s="315"/>
      <c r="AC175" s="313"/>
      <c r="AD175" s="314"/>
      <c r="AE175" s="314"/>
      <c r="AF175" s="315"/>
      <c r="AG175" s="310"/>
      <c r="AH175" s="311"/>
      <c r="AI175" s="311"/>
      <c r="AJ175" s="312"/>
      <c r="AK175" s="835" t="e">
        <f t="shared" ref="AK175:AK177" si="56">IF(AT175&lt;3,"1-NON MAITRISÉE",IF(AND(AT175&gt;=3,AT175&lt;=9.99),"2-INSUF MAITRISÉE",IF(AND(AT175&gt;=10,AT175&lt;16),"3-MAITRISÉE",IF(AT175&gt;=16,"4-BIEN MAITRISÉE","F"))))</f>
        <v>#DIV/0!</v>
      </c>
      <c r="AL175" s="836"/>
      <c r="AM175" s="836"/>
      <c r="AN175" s="837"/>
      <c r="AO175" s="219"/>
      <c r="AP175" s="219"/>
      <c r="AQ175" s="219"/>
      <c r="AR175" s="219"/>
      <c r="AS175" s="105">
        <f>+COUNTIF(M175:AJ175,"X")</f>
        <v>0</v>
      </c>
      <c r="AT175" s="205" t="e">
        <f t="shared" ref="AT175:AT177" si="57">+IF(AS175="","",(IF(M175="X",0,0)+IF(N175="X",5,0)+IF(O175="x",15,0)+IF(P175="x",20,0)+IF(Q175="X",0,0)+IF(R175="X",5,0)+IF(S175="x",15,0)+IF(T175="x",20,0)+IF(U175="X",0,0)+IF(V175="X",5,0)+IF(W175="x",15,0)+IF(X175="x",20,0)+IF(Y175="X",0,0)+IF(Z175="X",5,0)+IF(AA175="x",15,0)+IF(AB175="x",20,0)+IF(AC175="X",0,0)+IF(AD175="X",5,0)+IF(AE175="X",15,0)+IF(AF175="X",20,0)+IF(AG175="X",0,0)+IF(AH175="X",5,0)+IF(AI175="x",15,0)+IF(AJ175="x",20,0))/AS175)</f>
        <v>#DIV/0!</v>
      </c>
      <c r="AU175" s="170"/>
      <c r="AV175" s="103"/>
      <c r="AW175" s="103"/>
      <c r="AX175" s="103"/>
      <c r="AY175" s="103"/>
      <c r="AZ175" s="172"/>
      <c r="BA175" s="110"/>
      <c r="BB175" s="110"/>
      <c r="BC175" s="110"/>
    </row>
    <row r="176" spans="2:55" ht="14" customHeight="1">
      <c r="B176" s="954"/>
      <c r="C176" s="887" t="s">
        <v>326</v>
      </c>
      <c r="D176" s="888"/>
      <c r="E176" s="888"/>
      <c r="F176" s="888"/>
      <c r="G176" s="888"/>
      <c r="H176" s="888"/>
      <c r="I176" s="888"/>
      <c r="J176" s="888"/>
      <c r="K176" s="888"/>
      <c r="L176" s="889"/>
      <c r="M176" s="313"/>
      <c r="N176" s="314"/>
      <c r="O176" s="314"/>
      <c r="P176" s="315"/>
      <c r="Q176" s="313"/>
      <c r="R176" s="314"/>
      <c r="S176" s="314"/>
      <c r="T176" s="315"/>
      <c r="U176" s="313"/>
      <c r="V176" s="314"/>
      <c r="W176" s="346"/>
      <c r="X176" s="315"/>
      <c r="Y176" s="313"/>
      <c r="Z176" s="314"/>
      <c r="AA176" s="314"/>
      <c r="AB176" s="315"/>
      <c r="AC176" s="313"/>
      <c r="AD176" s="314"/>
      <c r="AE176" s="314"/>
      <c r="AF176" s="315"/>
      <c r="AG176" s="310"/>
      <c r="AH176" s="311"/>
      <c r="AI176" s="311"/>
      <c r="AJ176" s="312"/>
      <c r="AK176" s="835" t="e">
        <f t="shared" si="56"/>
        <v>#DIV/0!</v>
      </c>
      <c r="AL176" s="836"/>
      <c r="AM176" s="836"/>
      <c r="AN176" s="837"/>
      <c r="AO176" s="219"/>
      <c r="AP176" s="219"/>
      <c r="AQ176" s="219"/>
      <c r="AR176" s="219"/>
      <c r="AS176" s="105">
        <f>+COUNTIF(M176:AJ176,"X")</f>
        <v>0</v>
      </c>
      <c r="AT176" s="205" t="e">
        <f t="shared" si="57"/>
        <v>#DIV/0!</v>
      </c>
      <c r="AU176" s="170"/>
      <c r="AV176" s="103"/>
      <c r="AW176" s="103"/>
      <c r="AX176" s="103"/>
      <c r="AY176" s="103"/>
      <c r="AZ176" s="172"/>
      <c r="BA176" s="110"/>
      <c r="BB176" s="110"/>
      <c r="BC176" s="110"/>
    </row>
    <row r="177" spans="2:55" ht="14" customHeight="1" thickBot="1">
      <c r="B177" s="954"/>
      <c r="C177" s="890" t="s">
        <v>461</v>
      </c>
      <c r="D177" s="891"/>
      <c r="E177" s="891"/>
      <c r="F177" s="891"/>
      <c r="G177" s="891"/>
      <c r="H177" s="891"/>
      <c r="I177" s="891"/>
      <c r="J177" s="891"/>
      <c r="K177" s="891"/>
      <c r="L177" s="892"/>
      <c r="M177" s="313"/>
      <c r="N177" s="314"/>
      <c r="O177" s="314"/>
      <c r="P177" s="315"/>
      <c r="Q177" s="313"/>
      <c r="R177" s="314"/>
      <c r="S177" s="314"/>
      <c r="T177" s="315"/>
      <c r="U177" s="313"/>
      <c r="V177" s="314"/>
      <c r="W177" s="314"/>
      <c r="X177" s="315"/>
      <c r="Y177" s="313"/>
      <c r="Z177" s="314"/>
      <c r="AA177" s="314"/>
      <c r="AB177" s="315"/>
      <c r="AC177" s="313"/>
      <c r="AD177" s="314"/>
      <c r="AE177" s="314"/>
      <c r="AF177" s="315"/>
      <c r="AG177" s="310"/>
      <c r="AH177" s="311"/>
      <c r="AI177" s="311"/>
      <c r="AJ177" s="312"/>
      <c r="AK177" s="835" t="e">
        <f t="shared" si="56"/>
        <v>#DIV/0!</v>
      </c>
      <c r="AL177" s="836"/>
      <c r="AM177" s="836"/>
      <c r="AN177" s="837"/>
      <c r="AO177" s="219"/>
      <c r="AP177" s="219"/>
      <c r="AQ177" s="219"/>
      <c r="AR177" s="219"/>
      <c r="AS177" s="105">
        <f>+COUNTIF(M177:AJ177,"X")</f>
        <v>0</v>
      </c>
      <c r="AT177" s="205" t="e">
        <f t="shared" si="57"/>
        <v>#DIV/0!</v>
      </c>
      <c r="AU177" s="170" t="e">
        <f>(IF(M175="X",0,0)+IF(N175="X",5,0)+IF(O175="x",15,0)+IF(P175="x",20,0)
+IF(Q175="X",0,0)+IF(R175="X",5,0)+IF(S175="X",15,0)+IF(T175="X",20,0)
+IF(U175="X",0,0)+IF(V175="X",5,0)+IF(W175="x",15,0)+IF(X175="x",20,0)
+IF(Y175="X",0,0)+IF(Z175="X",5,0)+IF(AA175="X",15,0)+IF(AB175="X",20,0)
+IF(AC175="X",0,0)+IF(AD175="X",5,0)+IF(AE175="x",15,0)+IF(AF175="x",20,0)
+IF(AG175="X",0,0)+IF(AH175="X",5,0)+IF(AI175="x",15,0)+IF(AJ175="x",20,0)
+IF(M176="X",0,0)+IF(N176="X",5,0)+IF(O176="x",15,0)+IF(P176="x",20,0)
+IF(Q176="X",0,0)+IF(R176="X",5,0)+IF(S176="X",15,0)+IF(T176="X",20,0)
+IF(U176="X",0,0)+IF(V176="X",5,0)+IF(W176="x",15,0)+IF(X176="x",20,0)
+IF(Y176="X",0,0)+IF(Z176="X",5,0)+IF(AA176="X",15,0)+IF(AB176="X",20,0)
+IF(AC176="X",0,0)+IF(AD176="X",5,0)+IF(AE176="x",15,0)+IF(AF176="x",20,0)
+IF(AG176="X",0,0)+IF(AH176="X",5,0)+IF(AI176="x",15,0)+IF(AJ176="x",20,0)
+IF(M177="X",0,0)+IF(N177="X",5,0)+IF(O177="x",15,0)+IF(P177="x",20,0)
+IF(Q177="X",0,0)+IF(R177="X",5,0)+IF(S177="X",15,0)+IF(T177="X",20,0)
+IF(U177="X",0,0)+IF(V177="X",5,0)+IF(W177="x",15,0)+IF(X177="x",20,0)
+IF(Y177="X",0,0)+IF(Z177="X",5,0)+IF(AA177="X",15,0)+IF(AB177="X",20,0)
+IF(AC177="X",0,0)+IF(AD177="X",5,0)+IF(AE177="x",15,0)+IF(AF177="x",20,0)
+IF(AG177="X",0,0)+IF(AH177="X",5,0)+IF(AI177="x",15,0)+IF(AJ177="x",20,0))
/(+COUNTIF(M175:AJ177,"x"))</f>
        <v>#DIV/0!</v>
      </c>
      <c r="AV177" s="103"/>
      <c r="AW177" s="103"/>
      <c r="AX177" s="103"/>
      <c r="AY177" s="103"/>
      <c r="AZ177" s="172"/>
      <c r="BA177" s="110"/>
      <c r="BB177" s="110"/>
      <c r="BC177" s="110"/>
    </row>
    <row r="178" spans="2:55" ht="15" customHeight="1" thickTop="1" thickBot="1">
      <c r="B178" s="954"/>
      <c r="C178" s="329" t="s">
        <v>220</v>
      </c>
      <c r="D178" s="330"/>
      <c r="E178" s="330"/>
      <c r="F178" s="33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842" t="str">
        <f>IFERROR(IF(AU181="","",(IF(AU181&lt;3,"1-NON MAITRISÉE",IF(AND(AU181&gt;=3,AU181&lt;=9.99),"2-INSUF MAITRISÉE",IF(AND(AU181&gt;=10,AU181&lt;16),"3-MAITRISÉE",IF(AU181&gt;=16,"4-BIEN MAITRISÉE","F")))))),"Saisir les X")</f>
        <v>Saisir les X</v>
      </c>
      <c r="AL178" s="843"/>
      <c r="AM178" s="843"/>
      <c r="AN178" s="844"/>
      <c r="AO178" s="219"/>
      <c r="AP178" s="219"/>
      <c r="AQ178" s="219"/>
      <c r="AR178" s="219"/>
      <c r="AS178" s="105"/>
      <c r="AT178" s="173"/>
      <c r="AU178" s="170"/>
      <c r="AV178" s="171"/>
      <c r="AW178" s="171"/>
      <c r="AX178" s="171"/>
      <c r="AY178" s="172"/>
      <c r="AZ178" s="110"/>
      <c r="BA178" s="110"/>
      <c r="BB178" s="110"/>
      <c r="BC178" s="110"/>
    </row>
    <row r="179" spans="2:55" ht="14" customHeight="1" thickTop="1">
      <c r="B179" s="954"/>
      <c r="C179" s="887" t="s">
        <v>327</v>
      </c>
      <c r="D179" s="888"/>
      <c r="E179" s="888"/>
      <c r="F179" s="888"/>
      <c r="G179" s="888"/>
      <c r="H179" s="888"/>
      <c r="I179" s="888"/>
      <c r="J179" s="888"/>
      <c r="K179" s="888"/>
      <c r="L179" s="889"/>
      <c r="M179" s="313"/>
      <c r="N179" s="314"/>
      <c r="O179" s="314"/>
      <c r="P179" s="315"/>
      <c r="Q179" s="313"/>
      <c r="R179" s="314"/>
      <c r="S179" s="314"/>
      <c r="T179" s="315"/>
      <c r="U179" s="313"/>
      <c r="V179" s="314"/>
      <c r="W179" s="314"/>
      <c r="X179" s="315"/>
      <c r="Y179" s="313"/>
      <c r="Z179" s="314"/>
      <c r="AA179" s="314"/>
      <c r="AB179" s="315"/>
      <c r="AC179" s="313"/>
      <c r="AD179" s="314"/>
      <c r="AE179" s="314"/>
      <c r="AF179" s="315"/>
      <c r="AG179" s="310"/>
      <c r="AH179" s="311"/>
      <c r="AI179" s="311"/>
      <c r="AJ179" s="312"/>
      <c r="AK179" s="835" t="e">
        <f t="shared" ref="AK179:AK181" si="58">IF(AT179&lt;3,"1-NON MAITRISÉE",IF(AND(AT179&gt;=3,AT179&lt;=9.99),"2-INSUF MAITRISÉE",IF(AND(AT179&gt;=10,AT179&lt;16),"3-MAITRISÉE",IF(AT179&gt;=16,"4-BIEN MAITRISÉE","F"))))</f>
        <v>#DIV/0!</v>
      </c>
      <c r="AL179" s="836"/>
      <c r="AM179" s="836"/>
      <c r="AN179" s="837"/>
      <c r="AO179" s="219"/>
      <c r="AP179" s="219"/>
      <c r="AQ179" s="219"/>
      <c r="AR179" s="219"/>
      <c r="AS179" s="105">
        <f>+COUNTIF(M179:AJ179,"X")</f>
        <v>0</v>
      </c>
      <c r="AT179" s="205" t="e">
        <f t="shared" ref="AT179" si="59">+IF(AS179="","",(IF(M179="X",0,0)+IF(N179="X",5,0)+IF(O179="x",15,0)+IF(P179="x",20,0)+IF(Q179="X",0,0)+IF(R179="X",5,0)+IF(S179="x",15,0)+IF(T179="x",20,0)+IF(U179="X",0,0)+IF(V179="X",5,0)+IF(W179="x",15,0)+IF(X179="x",20,0)+IF(Y179="X",0,0)+IF(Z179="X",5,0)+IF(AA179="x",15,0)+IF(AB179="x",20,0)+IF(AC179="X",0,0)+IF(AD179="X",5,0)+IF(AE179="X",15,0)+IF(AF179="X",20,0)+IF(AG179="X",0,0)+IF(AH179="X",5,0)+IF(AI179="x",15,0)+IF(AJ179="x",20,0))/AS179)</f>
        <v>#DIV/0!</v>
      </c>
      <c r="AU179" s="170"/>
      <c r="AV179" s="171"/>
      <c r="AW179" s="171"/>
      <c r="AX179" s="171"/>
      <c r="AY179" s="172"/>
      <c r="AZ179" s="110"/>
      <c r="BA179" s="110"/>
      <c r="BB179" s="110"/>
      <c r="BC179" s="110"/>
    </row>
    <row r="180" spans="2:55" ht="14" customHeight="1">
      <c r="B180" s="954"/>
      <c r="C180" s="887" t="s">
        <v>328</v>
      </c>
      <c r="D180" s="888"/>
      <c r="E180" s="888"/>
      <c r="F180" s="888"/>
      <c r="G180" s="888"/>
      <c r="H180" s="888"/>
      <c r="I180" s="888"/>
      <c r="J180" s="888"/>
      <c r="K180" s="888"/>
      <c r="L180" s="889"/>
      <c r="M180" s="313"/>
      <c r="N180" s="314"/>
      <c r="O180" s="314"/>
      <c r="P180" s="315"/>
      <c r="Q180" s="313"/>
      <c r="R180" s="314"/>
      <c r="S180" s="314"/>
      <c r="T180" s="315"/>
      <c r="U180" s="313"/>
      <c r="V180" s="314"/>
      <c r="W180" s="314"/>
      <c r="X180" s="315"/>
      <c r="Y180" s="313"/>
      <c r="Z180" s="314"/>
      <c r="AA180" s="314"/>
      <c r="AB180" s="315"/>
      <c r="AC180" s="313"/>
      <c r="AD180" s="314"/>
      <c r="AE180" s="314"/>
      <c r="AF180" s="315"/>
      <c r="AG180" s="310"/>
      <c r="AH180" s="311"/>
      <c r="AI180" s="311"/>
      <c r="AJ180" s="312"/>
      <c r="AK180" s="835" t="e">
        <f t="shared" si="58"/>
        <v>#DIV/0!</v>
      </c>
      <c r="AL180" s="836"/>
      <c r="AM180" s="836"/>
      <c r="AN180" s="837"/>
      <c r="AO180" s="219"/>
      <c r="AP180" s="219"/>
      <c r="AQ180" s="219"/>
      <c r="AR180" s="219"/>
      <c r="AS180" s="105">
        <f>+COUNTIF(M180:AJ180,"X")</f>
        <v>0</v>
      </c>
      <c r="AT180" s="205" t="e">
        <f>+IF(AS180="","",(IF(M180="X",0,0)+IF(N180="X",5,0)+IF(O180="x",15,0)+IF(P180="x",20,0)+IF(Q180="X",0,0)+IF(R180="X",5,0)+IF(S180="x",15,0)+IF(T180="x",20,0)+IF(U180="X",0,0)+IF(V180="X",5,0)+IF(W180="x",15,0)+IF(X180="x",20,0)+IF(Y180="X",0,0)+IF(Z180="X",5,0)+IF(AA180="x",15,0)+IF(AB180="x",20,0)+IF(AC180="X",0,0)+IF(AD180="X",5,0)+IF(AE180="X",15,0)+IF(AF180="X",20,0)+IF(AG180="X",0,0)+IF(AH180="X",5,0)+IF(AI180="x",15,0)+IF(AJ180="x",20,0))/AS180)</f>
        <v>#DIV/0!</v>
      </c>
      <c r="AU180" s="170"/>
      <c r="AV180" s="171"/>
      <c r="AW180" s="171"/>
      <c r="AX180" s="171"/>
      <c r="AY180" s="172"/>
      <c r="AZ180" s="110"/>
      <c r="BA180" s="110"/>
      <c r="BB180" s="110"/>
      <c r="BC180" s="110"/>
    </row>
    <row r="181" spans="2:55" ht="14" customHeight="1" thickBot="1">
      <c r="B181" s="954"/>
      <c r="C181" s="890" t="s">
        <v>329</v>
      </c>
      <c r="D181" s="891"/>
      <c r="E181" s="891"/>
      <c r="F181" s="891"/>
      <c r="G181" s="891"/>
      <c r="H181" s="891"/>
      <c r="I181" s="891"/>
      <c r="J181" s="891"/>
      <c r="K181" s="891"/>
      <c r="L181" s="892"/>
      <c r="M181" s="313"/>
      <c r="N181" s="314"/>
      <c r="O181" s="314"/>
      <c r="P181" s="315"/>
      <c r="Q181" s="313"/>
      <c r="R181" s="314"/>
      <c r="S181" s="314"/>
      <c r="T181" s="315"/>
      <c r="U181" s="313"/>
      <c r="V181" s="314"/>
      <c r="W181" s="314"/>
      <c r="X181" s="315"/>
      <c r="Y181" s="313"/>
      <c r="Z181" s="314"/>
      <c r="AA181" s="314"/>
      <c r="AB181" s="315"/>
      <c r="AC181" s="313"/>
      <c r="AD181" s="314"/>
      <c r="AE181" s="314"/>
      <c r="AF181" s="315"/>
      <c r="AG181" s="310"/>
      <c r="AH181" s="311"/>
      <c r="AI181" s="311"/>
      <c r="AJ181" s="312"/>
      <c r="AK181" s="835" t="e">
        <f t="shared" si="58"/>
        <v>#DIV/0!</v>
      </c>
      <c r="AL181" s="836"/>
      <c r="AM181" s="836"/>
      <c r="AN181" s="837"/>
      <c r="AO181" s="219"/>
      <c r="AP181" s="219"/>
      <c r="AQ181" s="219"/>
      <c r="AR181" s="219"/>
      <c r="AS181" s="105">
        <f>+COUNTIF(M181:AJ181,"X")</f>
        <v>0</v>
      </c>
      <c r="AT181" s="205" t="e">
        <f>+IF(AS181="","",(IF(M181="X",0,0)+IF(N181="X",5,0)+IF(O181="x",15,0)+IF(P181="x",20,0)+IF(Q181="X",0,0)+IF(R181="X",5,0)+IF(S181="x",15,0)+IF(T181="x",20,0)+IF(U181="X",0,0)+IF(V181="X",5,0)+IF(W181="x",15,0)+IF(X181="x",20,0)+IF(Y181="X",0,0)+IF(Z181="X",5,0)+IF(AA181="x",15,0)+IF(AB181="x",20,0)+IF(AC181="X",0,0)+IF(AD181="X",5,0)+IF(AE181="X",15,0)+IF(AF181="X",20,0)+IF(AG181="X",0,0)+IF(AH181="X",5,0)+IF(AI181="x",15,0)+IF(AJ181="x",20,0))/AS181)</f>
        <v>#DIV/0!</v>
      </c>
      <c r="AU181" s="170" t="e">
        <f>(IF(M179="X",0,0)+IF(N179="X",5,0)+IF(O179="x",15,0)+IF(P179="x",20,0)
+IF(Q179="X",0,0)+IF(R179="X",5,0)+IF(S179="X",15,0)+IF(T179="X",20,0)
+IF(U179="X",0,0)+IF(V179="X",5,0)+IF(W179="x",15,0)+IF(X179="x",20,0)
+IF(Y179="X",0,0)+IF(Z179="X",5,0)+IF(AA179="X",15,0)+IF(AB179="X",20,0)
+IF(AC179="X",0,0)+IF(AD179="X",5,0)+IF(AE179="x",15,0)+IF(AF179="x",20,0)
+IF(AG179="X",0,0)+IF(AH179="X",5,0)+IF(AI179="x",15,0)+IF(AJ179="x",20,0)
+IF(M180="X",0,0)+IF(N180="X",5,0)+IF(O180="x",15,0)+IF(P180="x",20,0)
+IF(Q180="X",0,0)+IF(R180="X",5,0)+IF(S180="X",15,0)+IF(T180="X",20,0)
+IF(U180="X",0,0)+IF(V180="X",5,0)+IF(W180="x",15,0)+IF(X180="x",20,0)
+IF(Y180="X",0,0)+IF(Z180="X",5,0)+IF(AA180="X",15,0)+IF(AB180="X",20,0)
+IF(AC180="X",0,0)+IF(AD180="X",5,0)+IF(AE180="x",15,0)+IF(AF180="x",20,0)
+IF(AG180="X",0,0)+IF(AH180="X",5,0)+IF(AI180="x",15,0)+IF(AJ180="x",20,0)
+IF(M181="X",0,0)+IF(N181="X",5,0)+IF(O181="x",15,0)+IF(P181="x",20,0)
+IF(Q181="X",0,0)+IF(R181="X",5,0)+IF(S181="X",15,0)+IF(T181="X",20,0)
+IF(U181="X",0,0)+IF(V181="X",5,0)+IF(W181="x",15,0)+IF(X181="x",20,0)
+IF(Y181="X",0,0)+IF(Z181="X",5,0)+IF(AA181="X",15,0)+IF(AB181="X",20,0)
+IF(AC181="X",0,0)+IF(AD181="X",5,0)+IF(AE181="x",15,0)+IF(AF181="x",20,0)
+IF(AG181="X",0,0)+IF(AH181="X",5,0)+IF(AI181="x",15,0)+IF(AJ181="x",20,0))
/(+COUNTIF(M179:AJ181,"x"))</f>
        <v>#DIV/0!</v>
      </c>
      <c r="AV181" s="171"/>
      <c r="AW181" s="171"/>
      <c r="AX181" s="171"/>
      <c r="AY181" s="172"/>
      <c r="AZ181" s="110"/>
      <c r="BA181" s="110"/>
      <c r="BB181" s="110"/>
      <c r="BC181" s="110"/>
    </row>
    <row r="182" spans="2:55" ht="15" customHeight="1" thickTop="1" thickBot="1">
      <c r="B182" s="954"/>
      <c r="C182" s="329" t="s">
        <v>221</v>
      </c>
      <c r="D182" s="330"/>
      <c r="E182" s="330"/>
      <c r="F182" s="33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842" t="str">
        <f>IFERROR(IF(AU185="","",(IF(AU185&lt;3,"1-NON MAITRISÉE",IF(AND(AU185&gt;=3,AU185&lt;=9.99),"2-INSUF MAITRISÉE",IF(AND(AU185&gt;=10,AU185&lt;16),"3-MAITRISÉE",IF(AU185&gt;=16,"4-BIEN MAITRISÉE","F")))))),"Saisir les X")</f>
        <v>Saisir les X</v>
      </c>
      <c r="AL182" s="843"/>
      <c r="AM182" s="843"/>
      <c r="AN182" s="844"/>
      <c r="AO182" s="219"/>
      <c r="AP182" s="219"/>
      <c r="AQ182" s="219"/>
      <c r="AR182" s="219"/>
      <c r="AS182" s="105"/>
      <c r="AT182" s="173"/>
      <c r="AU182" s="170"/>
      <c r="AV182" s="171"/>
      <c r="AW182" s="171"/>
      <c r="AX182" s="171"/>
      <c r="AY182" s="172"/>
      <c r="AZ182" s="110"/>
      <c r="BA182" s="110"/>
      <c r="BB182" s="110"/>
      <c r="BC182" s="110"/>
    </row>
    <row r="183" spans="2:55" ht="14" customHeight="1" thickTop="1">
      <c r="B183" s="954"/>
      <c r="C183" s="887" t="s">
        <v>342</v>
      </c>
      <c r="D183" s="888"/>
      <c r="E183" s="888"/>
      <c r="F183" s="888"/>
      <c r="G183" s="888"/>
      <c r="H183" s="888"/>
      <c r="I183" s="888"/>
      <c r="J183" s="888"/>
      <c r="K183" s="888"/>
      <c r="L183" s="889"/>
      <c r="M183" s="313"/>
      <c r="N183" s="314"/>
      <c r="O183" s="314"/>
      <c r="P183" s="315"/>
      <c r="Q183" s="313"/>
      <c r="R183" s="314"/>
      <c r="S183" s="314"/>
      <c r="T183" s="315"/>
      <c r="U183" s="313"/>
      <c r="V183" s="314"/>
      <c r="W183" s="314"/>
      <c r="X183" s="315"/>
      <c r="Y183" s="313"/>
      <c r="Z183" s="314"/>
      <c r="AA183" s="314"/>
      <c r="AB183" s="315"/>
      <c r="AC183" s="313"/>
      <c r="AD183" s="314"/>
      <c r="AE183" s="314"/>
      <c r="AF183" s="315"/>
      <c r="AG183" s="310"/>
      <c r="AH183" s="311"/>
      <c r="AI183" s="311"/>
      <c r="AJ183" s="312"/>
      <c r="AK183" s="835" t="e">
        <f t="shared" ref="AK183:AK185" si="60">IF(AT183&lt;3,"1-NON MAITRISÉE",IF(AND(AT183&gt;=3,AT183&lt;=9.99),"2-INSUF MAITRISÉE",IF(AND(AT183&gt;=10,AT183&lt;16),"3-MAITRISÉE",IF(AT183&gt;=16,"4-BIEN MAITRISÉE","F"))))</f>
        <v>#DIV/0!</v>
      </c>
      <c r="AL183" s="836"/>
      <c r="AM183" s="836"/>
      <c r="AN183" s="837"/>
      <c r="AO183" s="219"/>
      <c r="AP183" s="219"/>
      <c r="AQ183" s="219"/>
      <c r="AR183" s="219"/>
      <c r="AS183" s="105">
        <f>+COUNTIF(M183:AJ183,"X")</f>
        <v>0</v>
      </c>
      <c r="AT183" s="205" t="e">
        <f>+IF(AS183="","",(IF(M183="X",0,0)+IF(N183="X",5,0)+IF(O183="x",15,0)+IF(P183="x",20,0)+IF(Q183="X",0,0)+IF(R183="X",5,0)+IF(S183="x",15,0)+IF(T183="x",20,0)+IF(U183="X",0,0)+IF(V183="X",5,0)+IF(W183="x",15,0)+IF(X183="x",20,0)+IF(Y183="X",0,0)+IF(Z183="X",5,0)+IF(AA183="x",15,0)+IF(AB183="x",20,0)+IF(AC183="X",0,0)+IF(AD183="X",5,0)+IF(AE183="X",15,0)+IF(AF183="X",20,0)+IF(AG183="X",0,0)+IF(AH183="X",5,0)+IF(AI183="x",15,0)+IF(AJ183="x",20,0))/AS183)</f>
        <v>#DIV/0!</v>
      </c>
      <c r="AU183" s="170"/>
      <c r="AV183" s="171"/>
      <c r="AW183" s="171"/>
      <c r="AX183" s="171"/>
      <c r="AY183" s="172"/>
      <c r="AZ183" s="110"/>
      <c r="BA183" s="110"/>
      <c r="BB183" s="110"/>
      <c r="BC183" s="110"/>
    </row>
    <row r="184" spans="2:55" ht="14" customHeight="1">
      <c r="B184" s="954"/>
      <c r="C184" s="887" t="s">
        <v>343</v>
      </c>
      <c r="D184" s="888"/>
      <c r="E184" s="888"/>
      <c r="F184" s="888"/>
      <c r="G184" s="888"/>
      <c r="H184" s="888"/>
      <c r="I184" s="888"/>
      <c r="J184" s="888"/>
      <c r="K184" s="888"/>
      <c r="L184" s="889"/>
      <c r="M184" s="313"/>
      <c r="N184" s="314"/>
      <c r="O184" s="314"/>
      <c r="P184" s="315"/>
      <c r="Q184" s="313"/>
      <c r="R184" s="314"/>
      <c r="S184" s="314"/>
      <c r="T184" s="315"/>
      <c r="U184" s="313"/>
      <c r="V184" s="314"/>
      <c r="W184" s="314"/>
      <c r="X184" s="315"/>
      <c r="Y184" s="313"/>
      <c r="Z184" s="314"/>
      <c r="AA184" s="314"/>
      <c r="AB184" s="315"/>
      <c r="AC184" s="313"/>
      <c r="AD184" s="314"/>
      <c r="AE184" s="314"/>
      <c r="AF184" s="315"/>
      <c r="AG184" s="310"/>
      <c r="AH184" s="311"/>
      <c r="AI184" s="311"/>
      <c r="AJ184" s="312"/>
      <c r="AK184" s="835" t="e">
        <f t="shared" si="60"/>
        <v>#DIV/0!</v>
      </c>
      <c r="AL184" s="836"/>
      <c r="AM184" s="836"/>
      <c r="AN184" s="837"/>
      <c r="AO184" s="219"/>
      <c r="AP184" s="219"/>
      <c r="AQ184" s="219"/>
      <c r="AR184" s="219"/>
      <c r="AS184" s="105">
        <f>+COUNTIF(M184:AJ184,"X")</f>
        <v>0</v>
      </c>
      <c r="AT184" s="205" t="e">
        <f t="shared" ref="AT184" si="61">+IF(AS184="","",(IF(M184="X",0,0)+IF(N184="X",5,0)+IF(O184="x",15,0)+IF(P184="x",20,0)+IF(Q184="X",0,0)+IF(R184="X",5,0)+IF(S184="x",15,0)+IF(T184="x",20,0)+IF(U184="X",0,0)+IF(V184="X",5,0)+IF(W184="x",15,0)+IF(X184="x",20,0)+IF(Y184="X",0,0)+IF(Z184="X",5,0)+IF(AA184="x",15,0)+IF(AB184="x",20,0)+IF(AC184="X",0,0)+IF(AD184="X",5,0)+IF(AE184="X",15,0)+IF(AF184="X",20,0)+IF(AG184="X",0,0)+IF(AH184="X",5,0)+IF(AI184="x",15,0)+IF(AJ184="x",20,0))/AS184)</f>
        <v>#DIV/0!</v>
      </c>
      <c r="AU184" s="170"/>
      <c r="AV184" s="171"/>
      <c r="AW184" s="171"/>
      <c r="AX184" s="171"/>
      <c r="AY184" s="172"/>
      <c r="AZ184" s="110"/>
      <c r="BA184" s="110"/>
      <c r="BB184" s="110"/>
      <c r="BC184" s="110"/>
    </row>
    <row r="185" spans="2:55" ht="14" customHeight="1" thickBot="1">
      <c r="B185" s="954"/>
      <c r="C185" s="890" t="s">
        <v>344</v>
      </c>
      <c r="D185" s="891"/>
      <c r="E185" s="891"/>
      <c r="F185" s="891"/>
      <c r="G185" s="891"/>
      <c r="H185" s="891"/>
      <c r="I185" s="891"/>
      <c r="J185" s="891"/>
      <c r="K185" s="891"/>
      <c r="L185" s="892"/>
      <c r="M185" s="313"/>
      <c r="N185" s="314"/>
      <c r="O185" s="314"/>
      <c r="P185" s="315"/>
      <c r="Q185" s="313"/>
      <c r="R185" s="314"/>
      <c r="S185" s="314"/>
      <c r="T185" s="315"/>
      <c r="U185" s="313"/>
      <c r="V185" s="314"/>
      <c r="W185" s="314"/>
      <c r="X185" s="315"/>
      <c r="Y185" s="313"/>
      <c r="Z185" s="314"/>
      <c r="AA185" s="314"/>
      <c r="AB185" s="315"/>
      <c r="AC185" s="313"/>
      <c r="AD185" s="314"/>
      <c r="AE185" s="314"/>
      <c r="AF185" s="315"/>
      <c r="AG185" s="310"/>
      <c r="AH185" s="311"/>
      <c r="AI185" s="311"/>
      <c r="AJ185" s="312"/>
      <c r="AK185" s="835" t="e">
        <f t="shared" si="60"/>
        <v>#DIV/0!</v>
      </c>
      <c r="AL185" s="836"/>
      <c r="AM185" s="836"/>
      <c r="AN185" s="837"/>
      <c r="AO185" s="219"/>
      <c r="AP185" s="219"/>
      <c r="AQ185" s="219"/>
      <c r="AR185" s="219"/>
      <c r="AS185" s="105">
        <f>+COUNTIF(M185:AJ185,"X")</f>
        <v>0</v>
      </c>
      <c r="AT185" s="205" t="e">
        <f>+IF(AS185="","",(IF(M185="X",0,0)+IF(N185="X",5,0)+IF(O185="x",15,0)+IF(P185="x",20,0)+IF(Q185="X",0,0)+IF(R185="X",5,0)+IF(S185="x",15,0)+IF(T185="x",20,0)+IF(U185="X",0,0)+IF(V185="X",5,0)+IF(W185="x",15,0)+IF(X185="x",20,0)+IF(Y185="X",0,0)+IF(Z185="X",5,0)+IF(AA185="x",15,0)+IF(AB185="x",20,0)+IF(AC185="X",0,0)+IF(AD185="X",5,0)+IF(AE185="X",15,0)+IF(AF185="X",20,0)+IF(AG185="X",0,0)+IF(AH185="X",5,0)+IF(AI185="x",15,0)+IF(AJ185="x",20,0))/AS185)</f>
        <v>#DIV/0!</v>
      </c>
      <c r="AU185" s="170" t="e">
        <f>(IF(M183="X",0,0)+IF(N183="X",5,0)+IF(O183="x",15,0)+IF(P183="x",20,0)
+IF(Q183="X",0,0)+IF(R183="X",5,0)+IF(S183="X",15,0)+IF(T183="X",20,0)
+IF(U183="X",0,0)+IF(V183="X",5,0)+IF(W183="x",15,0)+IF(X183="x",20,0)
+IF(Y183="X",0,0)+IF(Z183="X",5,0)+IF(AA183="X",15,0)+IF(AB183="X",20,0)
+IF(AC183="X",0,0)+IF(AD183="X",5,0)+IF(AE183="x",15,0)+IF(AF183="x",20,0)
+IF(AG183="X",0,0)+IF(AH183="X",5,0)+IF(AI183="x",15,0)+IF(AJ183="x",20,0)
+IF(M184="X",0,0)+IF(N184="X",5,0)+IF(O184="x",15,0)+IF(P184="x",20,0)
+IF(Q184="X",0,0)+IF(R184="X",5,0)+IF(S184="X",15,0)+IF(T184="X",20,0)
+IF(U184="X",0,0)+IF(V184="X",5,0)+IF(W184="x",15,0)+IF(X184="x",20,0)
+IF(Y184="X",0,0)+IF(Z184="X",5,0)+IF(AA184="X",15,0)+IF(AB184="X",20,0)
+IF(AC184="X",0,0)+IF(AD184="X",5,0)+IF(AE184="x",15,0)+IF(AF184="x",20,0)
+IF(AG184="X",0,0)+IF(AH184="X",5,0)+IF(AI184="x",15,0)+IF(AJ184="x",20,0)
+IF(M185="X",0,0)+IF(N185="X",5,0)+IF(O185="x",15,0)+IF(P185="x",20,0)
+IF(Q185="X",0,0)+IF(R185="X",5,0)+IF(S185="X",15,0)+IF(T185="X",20,0)
+IF(U185="X",0,0)+IF(V185="X",5,0)+IF(W185="x",15,0)+IF(X185="x",20,0)
+IF(Y185="X",0,0)+IF(Z185="X",5,0)+IF(AA185="X",15,0)+IF(AB185="X",20,0)
+IF(AC185="X",0,0)+IF(AD185="X",5,0)+IF(AE185="x",15,0)+IF(AF185="x",20,0)
+IF(AG185="X",0,0)+IF(AH185="X",5,0)+IF(AI185="x",15,0)+IF(AJ185="x",20,0))
/(+COUNTIF(M183:AJ185,"x"))</f>
        <v>#DIV/0!</v>
      </c>
      <c r="AV185" s="171"/>
      <c r="AW185" s="171"/>
      <c r="AX185" s="171"/>
      <c r="AY185" s="172"/>
      <c r="AZ185" s="110"/>
      <c r="BA185" s="110"/>
      <c r="BB185" s="110"/>
      <c r="BC185" s="110"/>
    </row>
    <row r="186" spans="2:55" ht="15" customHeight="1" thickTop="1" thickBot="1">
      <c r="B186" s="954"/>
      <c r="C186" s="329" t="s">
        <v>222</v>
      </c>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842" t="str">
        <f>IFERROR(IF(AU189="","",(IF(AU189&lt;3,"1-NON MAITRISÉE",IF(AND(AU189&gt;=3,AU189&lt;=9.99),"2-INSUF MAITRISÉE",IF(AND(AU189&gt;=10,AU189&lt;16),"3-MAITRISÉE",IF(AU189&gt;=16,"4-BIEN MAITRISÉE","F")))))),"Saisir les X")</f>
        <v>Saisir les X</v>
      </c>
      <c r="AL186" s="843"/>
      <c r="AM186" s="843"/>
      <c r="AN186" s="844"/>
      <c r="AO186" s="219"/>
      <c r="AP186" s="219"/>
      <c r="AQ186" s="219"/>
      <c r="AR186" s="219"/>
      <c r="AS186" s="105"/>
      <c r="AT186" s="173"/>
      <c r="AU186" s="170"/>
      <c r="AV186" s="171"/>
      <c r="AW186" s="171"/>
      <c r="AX186" s="171"/>
      <c r="AY186" s="172"/>
      <c r="AZ186" s="110"/>
      <c r="BA186" s="110"/>
      <c r="BB186" s="110"/>
      <c r="BC186" s="110"/>
    </row>
    <row r="187" spans="2:55" ht="14" customHeight="1" thickTop="1">
      <c r="B187" s="954"/>
      <c r="C187" s="887" t="s">
        <v>345</v>
      </c>
      <c r="D187" s="888"/>
      <c r="E187" s="888"/>
      <c r="F187" s="888"/>
      <c r="G187" s="888"/>
      <c r="H187" s="888"/>
      <c r="I187" s="888"/>
      <c r="J187" s="888"/>
      <c r="K187" s="888"/>
      <c r="L187" s="889"/>
      <c r="M187" s="313"/>
      <c r="N187" s="314"/>
      <c r="O187" s="314"/>
      <c r="P187" s="315"/>
      <c r="Q187" s="313"/>
      <c r="R187" s="314"/>
      <c r="S187" s="314"/>
      <c r="T187" s="315"/>
      <c r="U187" s="313"/>
      <c r="V187" s="314"/>
      <c r="W187" s="314"/>
      <c r="X187" s="315"/>
      <c r="Y187" s="313"/>
      <c r="Z187" s="314"/>
      <c r="AA187" s="314"/>
      <c r="AB187" s="315"/>
      <c r="AC187" s="313"/>
      <c r="AD187" s="314"/>
      <c r="AE187" s="314"/>
      <c r="AF187" s="315"/>
      <c r="AG187" s="310"/>
      <c r="AH187" s="311"/>
      <c r="AI187" s="311"/>
      <c r="AJ187" s="312"/>
      <c r="AK187" s="835" t="e">
        <f t="shared" ref="AK187:AK189" si="62">IF(AT187&lt;3,"1-NON MAITRISÉE",IF(AND(AT187&gt;=3,AT187&lt;=9.99),"2-INSUF MAITRISÉE",IF(AND(AT187&gt;=10,AT187&lt;16),"3-MAITRISÉE",IF(AT187&gt;=16,"4-BIEN MAITRISÉE","F"))))</f>
        <v>#DIV/0!</v>
      </c>
      <c r="AL187" s="836"/>
      <c r="AM187" s="836"/>
      <c r="AN187" s="837"/>
      <c r="AO187" s="219"/>
      <c r="AP187" s="219"/>
      <c r="AQ187" s="219"/>
      <c r="AR187" s="219"/>
      <c r="AS187" s="105">
        <f>+COUNTIF(M187:AJ187,"X")</f>
        <v>0</v>
      </c>
      <c r="AT187" s="205" t="e">
        <f>+IF(AS187="","",(IF(M187="X",0,0)+IF(N187="X",5,0)+IF(O187="x",15,0)+IF(P187="x",20,0)+IF(Q187="X",0,0)+IF(R187="X",5,0)+IF(S187="x",15,0)+IF(T187="x",20,0)+IF(U187="X",0,0)+IF(V187="X",5,0)+IF(W187="x",15,0)+IF(X187="x",20,0)+IF(Y187="X",0,0)+IF(Z187="X",5,0)+IF(AA187="x",15,0)+IF(AB187="x",20,0)+IF(AC187="X",0,0)+IF(AD187="X",5,0)+IF(AE187="X",15,0)+IF(AF187="X",20,0)+IF(AG187="X",0,0)+IF(AH187="X",5,0)+IF(AI187="x",15,0)+IF(AJ187="x",20,0))/AS187)</f>
        <v>#DIV/0!</v>
      </c>
      <c r="AU187" s="170"/>
      <c r="AV187" s="171"/>
      <c r="AW187" s="171"/>
      <c r="AX187" s="171"/>
      <c r="AY187" s="172"/>
      <c r="AZ187" s="110"/>
      <c r="BA187" s="110"/>
      <c r="BB187" s="110"/>
      <c r="BC187" s="110"/>
    </row>
    <row r="188" spans="2:55" ht="14" customHeight="1">
      <c r="B188" s="954"/>
      <c r="C188" s="887" t="s">
        <v>346</v>
      </c>
      <c r="D188" s="888"/>
      <c r="E188" s="888"/>
      <c r="F188" s="888"/>
      <c r="G188" s="888"/>
      <c r="H188" s="888"/>
      <c r="I188" s="888"/>
      <c r="J188" s="888"/>
      <c r="K188" s="888"/>
      <c r="L188" s="889"/>
      <c r="M188" s="313"/>
      <c r="N188" s="314"/>
      <c r="O188" s="314"/>
      <c r="P188" s="315"/>
      <c r="Q188" s="313"/>
      <c r="R188" s="314"/>
      <c r="S188" s="314"/>
      <c r="T188" s="315"/>
      <c r="U188" s="313"/>
      <c r="V188" s="314"/>
      <c r="W188" s="314"/>
      <c r="X188" s="315"/>
      <c r="Y188" s="313"/>
      <c r="Z188" s="314"/>
      <c r="AA188" s="314"/>
      <c r="AB188" s="315"/>
      <c r="AC188" s="313"/>
      <c r="AD188" s="314"/>
      <c r="AE188" s="314"/>
      <c r="AF188" s="315"/>
      <c r="AG188" s="310"/>
      <c r="AH188" s="311"/>
      <c r="AI188" s="311"/>
      <c r="AJ188" s="312"/>
      <c r="AK188" s="835" t="e">
        <f t="shared" si="62"/>
        <v>#DIV/0!</v>
      </c>
      <c r="AL188" s="836"/>
      <c r="AM188" s="836"/>
      <c r="AN188" s="837"/>
      <c r="AO188" s="219"/>
      <c r="AP188" s="219"/>
      <c r="AQ188" s="219"/>
      <c r="AR188" s="219"/>
      <c r="AS188" s="105">
        <f>+COUNTIF(M188:AJ188,"X")</f>
        <v>0</v>
      </c>
      <c r="AT188" s="205" t="e">
        <f>+IF(AS188="","",(IF(M188="X",0,0)+IF(N188="X",5,0)+IF(O188="x",15,0)+IF(P188="x",20,0)+IF(Q188="X",0,0)+IF(R188="X",5,0)+IF(S188="x",15,0)+IF(T188="x",20,0)+IF(U188="X",0,0)+IF(V188="X",5,0)+IF(W188="x",15,0)+IF(X188="x",20,0)+IF(Y188="X",0,0)+IF(Z188="X",5,0)+IF(AA188="x",15,0)+IF(AB188="x",20,0)+IF(AC188="X",0,0)+IF(AD188="X",5,0)+IF(AE188="X",15,0)+IF(AF188="X",20,0)+IF(AG188="X",0,0)+IF(AH188="X",5,0)+IF(AI188="x",15,0)+IF(AJ188="x",20,0))/AS188)</f>
        <v>#DIV/0!</v>
      </c>
      <c r="AU188" s="170"/>
      <c r="AV188" s="171"/>
      <c r="AW188" s="171"/>
      <c r="AX188" s="171"/>
      <c r="AY188" s="172"/>
      <c r="AZ188" s="110"/>
      <c r="BA188" s="110"/>
      <c r="BB188" s="110"/>
      <c r="BC188" s="110"/>
    </row>
    <row r="189" spans="2:55" ht="14" customHeight="1" thickBot="1">
      <c r="B189" s="954"/>
      <c r="C189" s="890" t="s">
        <v>347</v>
      </c>
      <c r="D189" s="891"/>
      <c r="E189" s="891"/>
      <c r="F189" s="891"/>
      <c r="G189" s="891"/>
      <c r="H189" s="891"/>
      <c r="I189" s="891"/>
      <c r="J189" s="891"/>
      <c r="K189" s="891"/>
      <c r="L189" s="892"/>
      <c r="M189" s="313"/>
      <c r="N189" s="314"/>
      <c r="O189" s="314"/>
      <c r="P189" s="315"/>
      <c r="Q189" s="313"/>
      <c r="R189" s="314"/>
      <c r="S189" s="314"/>
      <c r="T189" s="315"/>
      <c r="U189" s="313"/>
      <c r="V189" s="314"/>
      <c r="W189" s="314"/>
      <c r="X189" s="315"/>
      <c r="Y189" s="313"/>
      <c r="Z189" s="314"/>
      <c r="AA189" s="314"/>
      <c r="AB189" s="315"/>
      <c r="AC189" s="313"/>
      <c r="AD189" s="314"/>
      <c r="AE189" s="314"/>
      <c r="AF189" s="315"/>
      <c r="AG189" s="310"/>
      <c r="AH189" s="311"/>
      <c r="AI189" s="311"/>
      <c r="AJ189" s="312"/>
      <c r="AK189" s="835" t="e">
        <f t="shared" si="62"/>
        <v>#DIV/0!</v>
      </c>
      <c r="AL189" s="836"/>
      <c r="AM189" s="836"/>
      <c r="AN189" s="837"/>
      <c r="AO189" s="219"/>
      <c r="AP189" s="219"/>
      <c r="AQ189" s="219"/>
      <c r="AR189" s="219"/>
      <c r="AS189" s="105">
        <f>+COUNTIF(M189:AJ189,"X")</f>
        <v>0</v>
      </c>
      <c r="AT189" s="205" t="e">
        <f>+IF(AS189="","",(IF(M189="X",0,0)+IF(N189="X",5,0)+IF(O189="x",15,0)+IF(P189="x",20,0)+IF(Q189="X",0,0)+IF(R189="X",5,0)+IF(S189="x",15,0)+IF(T189="x",20,0)+IF(U189="X",0,0)+IF(V189="X",5,0)+IF(W189="x",15,0)+IF(X189="x",20,0)+IF(Y189="X",0,0)+IF(Z189="X",5,0)+IF(AA189="x",15,0)+IF(AB189="x",20,0)+IF(AC189="X",0,0)+IF(AD189="X",5,0)+IF(AE189="X",15,0)+IF(AF189="X",20,0)+IF(AG189="X",0,0)+IF(AH189="X",5,0)+IF(AI189="x",15,0)+IF(AJ189="x",20,0))/AS189)</f>
        <v>#DIV/0!</v>
      </c>
      <c r="AU189" s="170" t="e">
        <f>(IF(M187="X",0,0)+IF(N187="X",5,0)+IF(O187="x",15,0)+IF(P187="x",20,0)
+IF(Q187="X",0,0)+IF(R187="X",5,0)+IF(S187="X",15,0)+IF(T187="X",20,0)
+IF(U187="X",0,0)+IF(V187="X",5,0)+IF(W187="x",15,0)+IF(X187="x",20,0)
+IF(Y187="X",0,0)+IF(Z187="X",5,0)+IF(AA187="X",15,0)+IF(AB187="X",20,0)
+IF(AC187="X",0,0)+IF(AD187="X",5,0)+IF(AE187="x",15,0)+IF(AF187="x",20,0)
+IF(AG187="X",0,0)+IF(AH187="X",5,0)+IF(AI187="x",15,0)+IF(AJ187="x",20,0)
+IF(M188="X",0,0)+IF(N188="X",5,0)+IF(O188="x",15,0)+IF(P188="x",20,0)
+IF(Q188="X",0,0)+IF(R188="X",5,0)+IF(S188="X",15,0)+IF(T188="X",20,0)
+IF(U188="X",0,0)+IF(V188="X",5,0)+IF(W188="x",15,0)+IF(X188="x",20,0)
+IF(Y188="X",0,0)+IF(Z188="X",5,0)+IF(AA188="X",15,0)+IF(AB188="X",20,0)
+IF(AC188="X",0,0)+IF(AD188="X",5,0)+IF(AE188="x",15,0)+IF(AF188="x",20,0)
+IF(AG188="X",0,0)+IF(AH188="X",5,0)+IF(AI188="x",15,0)+IF(AJ188="x",20,0)
+IF(M189="X",0,0)+IF(N189="X",5,0)+IF(O189="x",15,0)+IF(P189="x",20,0)
+IF(Q189="X",0,0)+IF(R189="X",5,0)+IF(S189="X",15,0)+IF(T189="X",20,0)
+IF(U189="X",0,0)+IF(V189="X",5,0)+IF(W189="x",15,0)+IF(X189="x",20,0)
+IF(Y189="X",0,0)+IF(Z189="X",5,0)+IF(AA189="X",15,0)+IF(AB189="X",20,0)
+IF(AC189="X",0,0)+IF(AD189="X",5,0)+IF(AE189="x",15,0)+IF(AF189="x",20,0)
+IF(AG189="X",0,0)+IF(AH189="X",5,0)+IF(AI189="x",15,0)+IF(AJ189="x",20,0))
/(+COUNTIF(M187:AJ189,"x"))</f>
        <v>#DIV/0!</v>
      </c>
      <c r="AV189" s="171"/>
      <c r="AW189" s="171"/>
      <c r="AX189" s="171"/>
      <c r="AY189" s="172"/>
      <c r="AZ189" s="110"/>
      <c r="BA189" s="110"/>
      <c r="BB189" s="110"/>
      <c r="BC189" s="110"/>
    </row>
    <row r="190" spans="2:55" ht="15" customHeight="1" thickTop="1" thickBot="1">
      <c r="B190" s="954"/>
      <c r="C190" s="329" t="s">
        <v>223</v>
      </c>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842" t="str">
        <f>IFERROR(IF(AU193="","",(IF(AU193&lt;3,"1-NON MAITRISÉE",IF(AND(AU193&gt;=3,AU193&lt;=9.99),"2-INSUF MAITRISÉE",IF(AND(AU193&gt;=10,AU193&lt;16),"3-MAITRISÉE",IF(AU193&gt;=16,"4-BIEN MAITRISÉE","F")))))),"Saisir les X")</f>
        <v>Saisir les X</v>
      </c>
      <c r="AL190" s="843"/>
      <c r="AM190" s="843"/>
      <c r="AN190" s="844"/>
      <c r="AO190" s="219"/>
      <c r="AP190" s="219"/>
      <c r="AQ190" s="219"/>
      <c r="AR190" s="219"/>
      <c r="AS190" s="105"/>
      <c r="AT190" s="173"/>
      <c r="AU190" s="170"/>
      <c r="AV190" s="171"/>
      <c r="AW190" s="171"/>
      <c r="AX190" s="171"/>
      <c r="AY190" s="172"/>
      <c r="AZ190" s="110"/>
      <c r="BA190" s="110"/>
      <c r="BB190" s="110"/>
      <c r="BC190" s="110"/>
    </row>
    <row r="191" spans="2:55" ht="14" customHeight="1" thickTop="1">
      <c r="B191" s="954"/>
      <c r="C191" s="887" t="s">
        <v>428</v>
      </c>
      <c r="D191" s="888"/>
      <c r="E191" s="888"/>
      <c r="F191" s="888"/>
      <c r="G191" s="888"/>
      <c r="H191" s="888"/>
      <c r="I191" s="888"/>
      <c r="J191" s="888"/>
      <c r="K191" s="888"/>
      <c r="L191" s="889"/>
      <c r="M191" s="313"/>
      <c r="N191" s="314"/>
      <c r="O191" s="314"/>
      <c r="P191" s="315"/>
      <c r="Q191" s="313"/>
      <c r="R191" s="314"/>
      <c r="S191" s="314"/>
      <c r="T191" s="315"/>
      <c r="U191" s="313"/>
      <c r="V191" s="314"/>
      <c r="W191" s="314"/>
      <c r="X191" s="315"/>
      <c r="Y191" s="313"/>
      <c r="Z191" s="314"/>
      <c r="AA191" s="314"/>
      <c r="AB191" s="315"/>
      <c r="AC191" s="313"/>
      <c r="AD191" s="314"/>
      <c r="AE191" s="314"/>
      <c r="AF191" s="315"/>
      <c r="AG191" s="310"/>
      <c r="AH191" s="311"/>
      <c r="AI191" s="311"/>
      <c r="AJ191" s="312"/>
      <c r="AK191" s="835" t="e">
        <f t="shared" ref="AK191:AK193" si="63">IF(AT191&lt;3,"1-NON MAITRISÉE",IF(AND(AT191&gt;=3,AT191&lt;=9.99),"2-INSUF MAITRISÉE",IF(AND(AT191&gt;=10,AT191&lt;16),"3-MAITRISÉE",IF(AT191&gt;=16,"4-BIEN MAITRISÉE","F"))))</f>
        <v>#DIV/0!</v>
      </c>
      <c r="AL191" s="836"/>
      <c r="AM191" s="836"/>
      <c r="AN191" s="837"/>
      <c r="AO191" s="219"/>
      <c r="AP191" s="219"/>
      <c r="AQ191" s="219"/>
      <c r="AR191" s="219"/>
      <c r="AS191" s="105">
        <f>+COUNTIF(M191:AJ191,"X")</f>
        <v>0</v>
      </c>
      <c r="AT191" s="205" t="e">
        <f>+IF(AS191="","",(IF(M191="X",0,0)+IF(N191="X",5,0)+IF(O191="x",15,0)+IF(P191="x",20,0)+IF(Q191="X",0,0)+IF(R191="X",5,0)+IF(S191="x",15,0)+IF(T191="x",20,0)+IF(U191="X",0,0)+IF(V191="X",5,0)+IF(W191="x",15,0)+IF(X191="x",20,0)+IF(Y191="X",0,0)+IF(Z191="X",5,0)+IF(AA191="x",15,0)+IF(AB191="x",20,0)+IF(AC191="X",0,0)+IF(AD191="X",5,0)+IF(AE191="X",15,0)+IF(AF191="X",20,0)+IF(AG191="X",0,0)+IF(AH191="X",5,0)+IF(AI191="x",15,0)+IF(AJ191="x",20,0))/AS191)</f>
        <v>#DIV/0!</v>
      </c>
      <c r="AU191" s="170"/>
      <c r="AV191" s="171"/>
      <c r="AW191" s="171"/>
      <c r="AX191" s="171"/>
      <c r="AY191" s="172"/>
      <c r="AZ191" s="110"/>
      <c r="BA191" s="110"/>
      <c r="BB191" s="110"/>
      <c r="BC191" s="110"/>
    </row>
    <row r="192" spans="2:55" ht="14" customHeight="1">
      <c r="B192" s="954"/>
      <c r="C192" s="887" t="s">
        <v>330</v>
      </c>
      <c r="D192" s="888"/>
      <c r="E192" s="888"/>
      <c r="F192" s="888"/>
      <c r="G192" s="888"/>
      <c r="H192" s="888"/>
      <c r="I192" s="888"/>
      <c r="J192" s="888"/>
      <c r="K192" s="888"/>
      <c r="L192" s="889"/>
      <c r="M192" s="313"/>
      <c r="N192" s="314"/>
      <c r="O192" s="314"/>
      <c r="P192" s="315"/>
      <c r="Q192" s="313"/>
      <c r="R192" s="314"/>
      <c r="S192" s="314"/>
      <c r="T192" s="315"/>
      <c r="U192" s="313"/>
      <c r="V192" s="314"/>
      <c r="W192" s="314"/>
      <c r="X192" s="315"/>
      <c r="Y192" s="313"/>
      <c r="Z192" s="314"/>
      <c r="AA192" s="314"/>
      <c r="AB192" s="315"/>
      <c r="AC192" s="313"/>
      <c r="AD192" s="314"/>
      <c r="AE192" s="314"/>
      <c r="AF192" s="315"/>
      <c r="AG192" s="310"/>
      <c r="AH192" s="311"/>
      <c r="AI192" s="311"/>
      <c r="AJ192" s="312"/>
      <c r="AK192" s="835" t="e">
        <f t="shared" si="63"/>
        <v>#DIV/0!</v>
      </c>
      <c r="AL192" s="836"/>
      <c r="AM192" s="836"/>
      <c r="AN192" s="837"/>
      <c r="AO192" s="219"/>
      <c r="AP192" s="219"/>
      <c r="AQ192" s="219"/>
      <c r="AR192" s="219"/>
      <c r="AS192" s="105">
        <f>+COUNTIF(M192:AJ192,"X")</f>
        <v>0</v>
      </c>
      <c r="AT192" s="205" t="e">
        <f>+IF(AS192="","",(IF(M192="X",0,0)+IF(N192="X",5,0)+IF(O192="x",15,0)+IF(P192="x",20,0)+IF(Q192="X",0,0)+IF(R192="X",5,0)+IF(S192="x",15,0)+IF(T192="x",20,0)+IF(U192="X",0,0)+IF(V192="X",5,0)+IF(W192="x",15,0)+IF(X192="x",20,0)+IF(Y192="X",0,0)+IF(Z192="X",5,0)+IF(AA192="x",15,0)+IF(AB192="x",20,0)+IF(AC192="X",0,0)+IF(AD192="X",5,0)+IF(AE192="X",15,0)+IF(AF192="X",20,0)+IF(AG192="X",0,0)+IF(AH192="X",5,0)+IF(AI192="x",15,0)+IF(AJ192="x",20,0))/AS192)</f>
        <v>#DIV/0!</v>
      </c>
      <c r="AU192" s="170"/>
      <c r="AV192" s="171"/>
      <c r="AW192" s="171"/>
      <c r="AX192" s="171"/>
      <c r="AY192" s="172"/>
      <c r="AZ192" s="110"/>
      <c r="BA192" s="110"/>
      <c r="BB192" s="110"/>
      <c r="BC192" s="110"/>
    </row>
    <row r="193" spans="2:55" ht="14" customHeight="1" thickBot="1">
      <c r="B193" s="955"/>
      <c r="C193" s="890" t="s">
        <v>331</v>
      </c>
      <c r="D193" s="891"/>
      <c r="E193" s="891"/>
      <c r="F193" s="891"/>
      <c r="G193" s="891"/>
      <c r="H193" s="891"/>
      <c r="I193" s="891"/>
      <c r="J193" s="891"/>
      <c r="K193" s="891"/>
      <c r="L193" s="892"/>
      <c r="M193" s="313"/>
      <c r="N193" s="314"/>
      <c r="O193" s="314"/>
      <c r="P193" s="315"/>
      <c r="Q193" s="313"/>
      <c r="R193" s="314"/>
      <c r="S193" s="314"/>
      <c r="T193" s="315"/>
      <c r="U193" s="313"/>
      <c r="V193" s="314"/>
      <c r="W193" s="314"/>
      <c r="X193" s="315"/>
      <c r="Y193" s="313"/>
      <c r="Z193" s="314"/>
      <c r="AA193" s="314"/>
      <c r="AB193" s="315"/>
      <c r="AC193" s="313"/>
      <c r="AD193" s="314"/>
      <c r="AE193" s="314"/>
      <c r="AF193" s="315"/>
      <c r="AG193" s="310"/>
      <c r="AH193" s="311"/>
      <c r="AI193" s="311"/>
      <c r="AJ193" s="312"/>
      <c r="AK193" s="835" t="e">
        <f t="shared" si="63"/>
        <v>#DIV/0!</v>
      </c>
      <c r="AL193" s="836"/>
      <c r="AM193" s="836"/>
      <c r="AN193" s="837"/>
      <c r="AO193" s="219"/>
      <c r="AP193" s="219"/>
      <c r="AQ193" s="219"/>
      <c r="AR193" s="219"/>
      <c r="AS193" s="105">
        <f>+COUNTIF(M193:AJ193,"X")</f>
        <v>0</v>
      </c>
      <c r="AT193" s="205" t="e">
        <f>+IF(AS193="","",(IF(M193="X",0,0)+IF(N193="X",5,0)+IF(O193="x",15,0)+IF(P193="x",20,0)+IF(Q193="X",0,0)+IF(R193="X",5,0)+IF(S193="x",15,0)+IF(T193="x",20,0)+IF(U193="X",0,0)+IF(V193="X",5,0)+IF(W193="x",15,0)+IF(X193="x",20,0)+IF(Y193="X",0,0)+IF(Z193="X",5,0)+IF(AA193="x",15,0)+IF(AB193="x",20,0)+IF(AC193="X",0,0)+IF(AD193="X",5,0)+IF(AE193="X",15,0)+IF(AF193="X",20,0)+IF(AG193="X",0,0)+IF(AH193="X",5,0)+IF(AI193="x",15,0)+IF(AJ193="x",20,0))/AS193)</f>
        <v>#DIV/0!</v>
      </c>
      <c r="AU193" s="170" t="e">
        <f>(IF(M191="X",0,0)+IF(N191="X",5,0)+IF(O191="x",15,0)+IF(P191="x",20,0)
+IF(Q191="X",0,0)+IF(R191="X",5,0)+IF(S191="X",15,0)+IF(T191="X",20,0)
+IF(U191="X",0,0)+IF(V191="X",5,0)+IF(W191="x",15,0)+IF(X191="x",20,0)
+IF(Y191="X",0,0)+IF(Z191="X",5,0)+IF(AA191="X",15,0)+IF(AB191="X",20,0)
+IF(AC191="X",0,0)+IF(AD191="X",5,0)+IF(AE191="x",15,0)+IF(AF191="x",20,0)
+IF(AG191="X",0,0)+IF(AH191="X",5,0)+IF(AI191="x",15,0)+IF(AJ191="x",20,0)
+IF(M192="X",0,0)+IF(N192="X",5,0)+IF(O192="x",15,0)+IF(P192="x",20,0)
+IF(Q192="X",0,0)+IF(R192="X",5,0)+IF(S192="X",15,0)+IF(T192="X",20,0)
+IF(U192="X",0,0)+IF(V192="X",5,0)+IF(W192="x",15,0)+IF(X192="x",20,0)
+IF(Y192="X",0,0)+IF(Z192="X",5,0)+IF(AA192="X",15,0)+IF(AB192="X",20,0)
+IF(AC192="X",0,0)+IF(AD192="X",5,0)+IF(AE192="x",15,0)+IF(AF192="x",20,0)
+IF(AG192="X",0,0)+IF(AH192="X",5,0)+IF(AI192="x",15,0)+IF(AJ192="x",20,0)
+IF(M193="X",0,0)+IF(N193="X",5,0)+IF(O193="x",15,0)+IF(P193="x",20,0)
+IF(Q193="X",0,0)+IF(R193="X",5,0)+IF(S193="X",15,0)+IF(T193="X",20,0)
+IF(U193="X",0,0)+IF(V193="X",5,0)+IF(W193="x",15,0)+IF(X193="x",20,0)
+IF(Y193="X",0,0)+IF(Z193="X",5,0)+IF(AA193="X",15,0)+IF(AB193="X",20,0)
+IF(AC193="X",0,0)+IF(AD193="X",5,0)+IF(AE193="x",15,0)+IF(AF193="x",20,0)
+IF(AG193="X",0,0)+IF(AH193="X",5,0)+IF(AI193="x",15,0)+IF(AJ193="x",20,0))
/(+COUNTIF(M191:AJ193,"x"))</f>
        <v>#DIV/0!</v>
      </c>
      <c r="AV193" s="171"/>
      <c r="AW193" s="171"/>
      <c r="AX193" s="171"/>
      <c r="AY193" s="172"/>
      <c r="AZ193" s="110"/>
      <c r="BA193" s="110"/>
      <c r="BB193" s="110"/>
      <c r="BC193" s="110"/>
    </row>
    <row r="194" spans="2:55" ht="26" customHeight="1" thickBot="1">
      <c r="B194" s="1107" t="s">
        <v>224</v>
      </c>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8"/>
      <c r="AO194"/>
      <c r="AP194"/>
      <c r="AQ194"/>
      <c r="AR194"/>
      <c r="AS194" s="105"/>
      <c r="AT194" s="173"/>
      <c r="AU194" s="170"/>
      <c r="AV194" s="173"/>
      <c r="AW194" s="173"/>
      <c r="AX194" s="171"/>
      <c r="AY194" s="172"/>
      <c r="AZ194" s="110"/>
      <c r="BA194" s="110"/>
      <c r="BB194" s="110"/>
      <c r="BC194" s="110"/>
    </row>
    <row r="195" spans="2:55" ht="15" customHeight="1" thickTop="1" thickBot="1">
      <c r="B195" s="953" t="s">
        <v>225</v>
      </c>
      <c r="C195" s="329" t="s">
        <v>226</v>
      </c>
      <c r="D195" s="330"/>
      <c r="E195" s="330"/>
      <c r="F195" s="330"/>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842" t="str">
        <f>IFERROR(IF(AU199="","",(IF(AU199&lt;3,"1-NON MAITRISÉE",IF(AND(AU199&gt;=3,AU199&lt;=9.99),"2-INSUF MAITRISÉE",IF(AND(AU199&gt;=10,AU199&lt;16),"3-MAITRISÉE",IF(AU199&gt;=16,"4-BIEN MAITRISÉE","F")))))),"Saisir les X")</f>
        <v>Saisir les X</v>
      </c>
      <c r="AL195" s="843"/>
      <c r="AM195" s="843"/>
      <c r="AN195" s="844"/>
      <c r="AO195" s="219"/>
      <c r="AP195" s="219"/>
      <c r="AQ195" s="219"/>
      <c r="AR195" s="219"/>
      <c r="AS195" s="105"/>
      <c r="AT195" s="173"/>
      <c r="AU195" s="170"/>
      <c r="AV195" s="171"/>
      <c r="AW195" s="171"/>
      <c r="AX195" s="171"/>
      <c r="AY195" s="172"/>
      <c r="AZ195" s="110"/>
      <c r="BA195" s="110"/>
      <c r="BB195" s="110"/>
      <c r="BC195" s="110"/>
    </row>
    <row r="196" spans="2:55" ht="14" customHeight="1" thickTop="1">
      <c r="B196" s="954"/>
      <c r="C196" s="887" t="s">
        <v>332</v>
      </c>
      <c r="D196" s="888"/>
      <c r="E196" s="888"/>
      <c r="F196" s="888"/>
      <c r="G196" s="888"/>
      <c r="H196" s="888"/>
      <c r="I196" s="888"/>
      <c r="J196" s="888"/>
      <c r="K196" s="888"/>
      <c r="L196" s="889"/>
      <c r="M196" s="331"/>
      <c r="N196" s="332"/>
      <c r="O196" s="332"/>
      <c r="P196" s="333"/>
      <c r="Q196" s="313"/>
      <c r="R196" s="314"/>
      <c r="S196" s="314"/>
      <c r="T196" s="315"/>
      <c r="U196" s="313"/>
      <c r="V196" s="314"/>
      <c r="W196" s="314"/>
      <c r="X196" s="315"/>
      <c r="Y196" s="313"/>
      <c r="Z196" s="314"/>
      <c r="AA196" s="314"/>
      <c r="AB196" s="315"/>
      <c r="AC196" s="313"/>
      <c r="AD196" s="314"/>
      <c r="AE196" s="314"/>
      <c r="AF196" s="315"/>
      <c r="AG196" s="310"/>
      <c r="AH196" s="311"/>
      <c r="AI196" s="311"/>
      <c r="AJ196" s="312"/>
      <c r="AK196" s="835" t="e">
        <f t="shared" ref="AK196:AK199" si="64">IF(AT196&lt;3,"1-NON MAITRISÉE",IF(AND(AT196&gt;=3,AT196&lt;=9.99),"2-INSUF MAITRISÉE",IF(AND(AT196&gt;=10,AT196&lt;16),"3-MAITRISÉE",IF(AT196&gt;=16,"4-BIEN MAITRISÉE","F"))))</f>
        <v>#DIV/0!</v>
      </c>
      <c r="AL196" s="836"/>
      <c r="AM196" s="836"/>
      <c r="AN196" s="837"/>
      <c r="AO196" s="219"/>
      <c r="AP196" s="219"/>
      <c r="AQ196" s="219"/>
      <c r="AR196" s="219"/>
      <c r="AS196" s="105">
        <f>+COUNTIF(M196:AJ196,"X")</f>
        <v>0</v>
      </c>
      <c r="AT196" s="205" t="e">
        <f>+IF(AS196="","",(IF(M196="X",0,0)+IF(N196="X",5,0)+IF(O196="x",15,0)+IF(P196="x",20,0)+IF(Q196="X",0,0)+IF(R196="X",5,0)+IF(S196="x",15,0)+IF(T196="x",20,0)+IF(U196="X",0,0)+IF(V196="X",5,0)+IF(W196="x",15,0)+IF(X196="x",20,0)+IF(Y196="X",0,0)+IF(Z196="X",5,0)+IF(AA196="x",15,0)+IF(AB196="x",20,0)+IF(AC196="X",0,0)+IF(AD196="X",5,0)+IF(AE196="X",15,0)+IF(AF196="X",20,0)+IF(AG196="X",0,0)+IF(AH196="X",5,0)+IF(AI196="x",15,0)+IF(AJ196="x",20,0))/AS196)</f>
        <v>#DIV/0!</v>
      </c>
      <c r="AU196" s="170"/>
      <c r="AV196" s="171"/>
      <c r="AW196" s="171"/>
      <c r="AX196" s="171"/>
      <c r="AY196" s="172"/>
      <c r="AZ196" s="110"/>
      <c r="BA196" s="110"/>
      <c r="BB196" s="110"/>
      <c r="BC196" s="110"/>
    </row>
    <row r="197" spans="2:55" ht="14" customHeight="1">
      <c r="B197" s="954"/>
      <c r="C197" s="887" t="s">
        <v>333</v>
      </c>
      <c r="D197" s="888"/>
      <c r="E197" s="888"/>
      <c r="F197" s="888"/>
      <c r="G197" s="888"/>
      <c r="H197" s="888"/>
      <c r="I197" s="888"/>
      <c r="J197" s="888"/>
      <c r="K197" s="888"/>
      <c r="L197" s="889"/>
      <c r="M197" s="331"/>
      <c r="N197" s="332"/>
      <c r="O197" s="332"/>
      <c r="P197" s="333"/>
      <c r="Q197" s="313"/>
      <c r="R197" s="314"/>
      <c r="S197" s="314"/>
      <c r="T197" s="315"/>
      <c r="U197" s="313"/>
      <c r="V197" s="314"/>
      <c r="W197" s="314"/>
      <c r="X197" s="315"/>
      <c r="Y197" s="313"/>
      <c r="Z197" s="314"/>
      <c r="AA197" s="314"/>
      <c r="AB197" s="315"/>
      <c r="AC197" s="313"/>
      <c r="AD197" s="314"/>
      <c r="AE197" s="314"/>
      <c r="AF197" s="315"/>
      <c r="AG197" s="310"/>
      <c r="AH197" s="311"/>
      <c r="AI197" s="311"/>
      <c r="AJ197" s="312"/>
      <c r="AK197" s="835" t="e">
        <f t="shared" si="64"/>
        <v>#DIV/0!</v>
      </c>
      <c r="AL197" s="836"/>
      <c r="AM197" s="836"/>
      <c r="AN197" s="837"/>
      <c r="AO197" s="219"/>
      <c r="AP197" s="219"/>
      <c r="AQ197" s="219"/>
      <c r="AR197" s="219"/>
      <c r="AS197" s="105">
        <f>+COUNTIF(M197:AJ197,"X")</f>
        <v>0</v>
      </c>
      <c r="AT197" s="205" t="e">
        <f>+IF(AS197="","",(IF(M197="X",0,0)+IF(N197="X",5,0)+IF(O197="x",15,0)+IF(P197="x",20,0)+IF(Q197="X",0,0)+IF(R197="X",5,0)+IF(S197="x",15,0)+IF(T197="x",20,0)+IF(U197="X",0,0)+IF(V197="X",5,0)+IF(W197="x",15,0)+IF(X197="x",20,0)+IF(Y197="X",0,0)+IF(Z197="X",5,0)+IF(AA197="x",15,0)+IF(AB197="x",20,0)+IF(AC197="X",0,0)+IF(AD197="X",5,0)+IF(AE197="X",15,0)+IF(AF197="X",20,0)+IF(AG197="X",0,0)+IF(AH197="X",5,0)+IF(AI197="x",15,0)+IF(AJ197="x",20,0))/AS197)</f>
        <v>#DIV/0!</v>
      </c>
      <c r="AU197" s="170"/>
      <c r="AV197" s="171"/>
      <c r="AW197" s="171"/>
      <c r="AX197" s="171"/>
      <c r="AY197" s="172"/>
      <c r="AZ197" s="110"/>
      <c r="BA197" s="110"/>
      <c r="BB197" s="110"/>
      <c r="BC197" s="110"/>
    </row>
    <row r="198" spans="2:55" ht="14" customHeight="1">
      <c r="B198" s="954"/>
      <c r="C198" s="887" t="s">
        <v>334</v>
      </c>
      <c r="D198" s="888"/>
      <c r="E198" s="888"/>
      <c r="F198" s="888"/>
      <c r="G198" s="888"/>
      <c r="H198" s="888"/>
      <c r="I198" s="888"/>
      <c r="J198" s="888"/>
      <c r="K198" s="888"/>
      <c r="L198" s="889"/>
      <c r="M198" s="331"/>
      <c r="N198" s="332"/>
      <c r="O198" s="332"/>
      <c r="P198" s="333"/>
      <c r="Q198" s="313"/>
      <c r="R198" s="314"/>
      <c r="S198" s="314"/>
      <c r="T198" s="315"/>
      <c r="U198" s="313"/>
      <c r="V198" s="314"/>
      <c r="W198" s="314"/>
      <c r="X198" s="315"/>
      <c r="Y198" s="313"/>
      <c r="Z198" s="314"/>
      <c r="AA198" s="314"/>
      <c r="AB198" s="315"/>
      <c r="AC198" s="313"/>
      <c r="AD198" s="314"/>
      <c r="AE198" s="314"/>
      <c r="AF198" s="315"/>
      <c r="AG198" s="310"/>
      <c r="AH198" s="311"/>
      <c r="AI198" s="311"/>
      <c r="AJ198" s="312"/>
      <c r="AK198" s="835" t="e">
        <f t="shared" si="64"/>
        <v>#DIV/0!</v>
      </c>
      <c r="AL198" s="836"/>
      <c r="AM198" s="836"/>
      <c r="AN198" s="837"/>
      <c r="AO198" s="219"/>
      <c r="AP198" s="219"/>
      <c r="AQ198" s="219"/>
      <c r="AR198" s="219"/>
      <c r="AS198" s="105">
        <f>+COUNTIF(M198:AJ198,"X")</f>
        <v>0</v>
      </c>
      <c r="AT198" s="205" t="e">
        <f>+IF(AS198="","",(IF(M198="X",0,0)+IF(N198="X",5,0)+IF(O198="x",15,0)+IF(P198="x",20,0)+IF(Q198="X",0,0)+IF(R198="X",5,0)+IF(S198="x",15,0)+IF(T198="x",20,0)+IF(U198="X",0,0)+IF(V198="X",5,0)+IF(W198="x",15,0)+IF(X198="x",20,0)+IF(Y198="X",0,0)+IF(Z198="X",5,0)+IF(AA198="x",15,0)+IF(AB198="x",20,0)+IF(AC198="X",0,0)+IF(AD198="X",5,0)+IF(AE198="X",15,0)+IF(AF198="X",20,0)+IF(AG198="X",0,0)+IF(AH198="X",5,0)+IF(AI198="x",15,0)+IF(AJ198="x",20,0))/AS198)</f>
        <v>#DIV/0!</v>
      </c>
      <c r="AU198" s="170"/>
      <c r="AV198" s="171"/>
      <c r="AW198" s="171"/>
      <c r="AX198" s="171"/>
      <c r="AY198" s="172"/>
      <c r="AZ198" s="110"/>
      <c r="BA198" s="110"/>
      <c r="BB198" s="110"/>
      <c r="BC198" s="110"/>
    </row>
    <row r="199" spans="2:55" ht="14" customHeight="1" thickBot="1">
      <c r="B199" s="954"/>
      <c r="C199" s="890" t="s">
        <v>335</v>
      </c>
      <c r="D199" s="891"/>
      <c r="E199" s="891"/>
      <c r="F199" s="891"/>
      <c r="G199" s="891"/>
      <c r="H199" s="891"/>
      <c r="I199" s="891"/>
      <c r="J199" s="891"/>
      <c r="K199" s="891"/>
      <c r="L199" s="892"/>
      <c r="M199" s="331"/>
      <c r="N199" s="332"/>
      <c r="O199" s="332"/>
      <c r="P199" s="333"/>
      <c r="Q199" s="313"/>
      <c r="R199" s="314"/>
      <c r="S199" s="314"/>
      <c r="T199" s="315"/>
      <c r="U199" s="313"/>
      <c r="V199" s="314"/>
      <c r="W199" s="314"/>
      <c r="X199" s="315"/>
      <c r="Y199" s="313"/>
      <c r="Z199" s="314"/>
      <c r="AA199" s="314"/>
      <c r="AB199" s="315"/>
      <c r="AC199" s="313"/>
      <c r="AD199" s="314"/>
      <c r="AE199" s="314"/>
      <c r="AF199" s="315"/>
      <c r="AG199" s="310"/>
      <c r="AH199" s="311"/>
      <c r="AI199" s="311"/>
      <c r="AJ199" s="312"/>
      <c r="AK199" s="835" t="e">
        <f t="shared" si="64"/>
        <v>#DIV/0!</v>
      </c>
      <c r="AL199" s="836"/>
      <c r="AM199" s="836"/>
      <c r="AN199" s="837"/>
      <c r="AO199" s="219"/>
      <c r="AP199" s="219"/>
      <c r="AQ199" s="219"/>
      <c r="AR199" s="219"/>
      <c r="AS199" s="105">
        <f>+COUNTIF(M199:AJ199,"X")</f>
        <v>0</v>
      </c>
      <c r="AT199" s="205" t="e">
        <f>+IF(AS199="","",(IF(M199="X",0,0)+IF(N199="X",5,0)+IF(O199="x",15,0)+IF(P199="x",20,0)+IF(Q199="X",0,0)+IF(R199="X",5,0)+IF(S199="x",15,0)+IF(T199="x",20,0)+IF(U199="X",0,0)+IF(V199="X",5,0)+IF(W199="x",15,0)+IF(X199="x",20,0)+IF(Y199="X",0,0)+IF(Z199="X",5,0)+IF(AA199="x",15,0)+IF(AB199="x",20,0)+IF(AC199="X",0,0)+IF(AD199="X",5,0)+IF(AE199="X",15,0)+IF(AF199="X",20,0)+IF(AG199="X",0,0)+IF(AH199="X",5,0)+IF(AI199="x",15,0)+IF(AJ199="x",20,0))/AS199)</f>
        <v>#DIV/0!</v>
      </c>
      <c r="AU199" s="170" t="e">
        <f>(IF(M196="X",0,0)+IF(N196="X",5,0)+IF(O196="x",15,0)+IF(P196="x",20,0)
+IF(Q196="X",0,0)+IF(R196="X",5,0)+IF(S196="X",15,0)+IF(T196="X",20,0)
+IF(U196="X",0,0)+IF(V196="X",5,0)+IF(W196="x",15,0)+IF(X196="x",20,0)
+IF(Y196="X",0,0)+IF(Z196="X",5,0)+IF(AA196="X",15,0)+IF(AB196="X",20,0)
+IF(AC196="X",0,0)+IF(AD196="X",5,0)+IF(AE196="x",15,0)+IF(AF196="x",20,0)
+IF(AG196="X",0,0)+IF(AH196="X",5,0)+IF(AI196="x",15,0)+IF(AJ196="x",20,0)
+IF(M197="X",0,0)+IF(N197="X",5,0)+IF(O197="x",15,0)+IF(P197="x",20,0)
+IF(Q197="X",0,0)+IF(R197="X",5,0)+IF(S197="X",15,0)+IF(T197="X",20,0)
+IF(U197="X",0,0)+IF(V197="X",5,0)+IF(W197="x",15,0)+IF(X197="x",20,0)
+IF(Y197="X",0,0)+IF(Z197="X",5,0)+IF(AA197="X",15,0)+IF(AB197="X",20,0)
+IF(AC197="X",0,0)+IF(AD197="X",5,0)+IF(AE197="x",15,0)+IF(AF197="x",20,0)
+IF(AG197="X",0,0)+IF(AH197="X",5,0)+IF(AI197="x",15,0)+IF(AJ197="x",20,0)
+IF(M198="X",0,0)+IF(N198="X",5,0)+IF(O198="x",15,0)+IF(P198="x",20,0)
+IF(Q198="X",0,0)+IF(R198="X",5,0)+IF(S198="X",15,0)+IF(T198="X",20,0)
+IF(U198="X",0,0)+IF(V198="X",5,0)+IF(W198="x",15,0)+IF(X198="x",20,0)
+IF(Y198="X",0,0)+IF(Z198="X",5,0)+IF(AA198="X",15,0)+IF(AB198="X",20,0)
+IF(AC198="X",0,0)+IF(AD198="X",5,0)+IF(AE198="x",15,0)+IF(AF198="x",20,0)
+IF(AG198="X",0,0)+IF(AH198="X",5,0)+IF(AI198="x",15,0)+IF(AJ198="x",20,0)
+IF(M199="X",0,0)+IF(N199="X",5,0)+IF(O199="x",15,0)+IF(P199="x",20,0)
+IF(Q199="X",0,0)+IF(R199="X",5,0)+IF(S199="X",15,0)+IF(T199="X",20,0)
+IF(U199="X",0,0)+IF(V199="X",5,0)+IF(W199="x",15,0)+IF(X199="x",20,0)
+IF(Y199="X",0,0)+IF(Z199="X",5,0)+IF(AA199="X",15,0)+IF(AB199="X",20,0)
+IF(AC199="X",0,0)+IF(AD199="X",5,0)+IF(AE199="x",15,0)+IF(AF199="x",20,0)
+IF(AG199="X",0,0)+IF(AH199="X",5,0)+IF(AI199="x",15,0)+IF(AJ199="x",20,0))
/(+COUNTIF(M196:AJ199,"x"))</f>
        <v>#DIV/0!</v>
      </c>
      <c r="AV199" s="171"/>
      <c r="AW199" s="171"/>
      <c r="AX199" s="171"/>
      <c r="AY199" s="172"/>
      <c r="AZ199" s="110"/>
      <c r="BA199" s="110"/>
      <c r="BB199" s="110"/>
      <c r="BC199" s="110"/>
    </row>
    <row r="200" spans="2:55" ht="15" customHeight="1" thickTop="1" thickBot="1">
      <c r="B200" s="954"/>
      <c r="C200" s="329" t="s">
        <v>227</v>
      </c>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842" t="str">
        <f>IFERROR(IF(AU203="","",(IF(AU203&lt;3,"1-NON MAITRISÉE",IF(AND(AU203&gt;=3,AU203&lt;=9.99),"2-INSUF MAITRISÉE",IF(AND(AU203&gt;=10,AU203&lt;16),"3-MAITRISÉE",IF(AU203&gt;=16,"4-BIEN MAITRISÉE","F")))))),"Saisir les X")</f>
        <v>Saisir les X</v>
      </c>
      <c r="AL200" s="843"/>
      <c r="AM200" s="843"/>
      <c r="AN200" s="844"/>
      <c r="AO200" s="219"/>
      <c r="AP200" s="219"/>
      <c r="AQ200" s="219"/>
      <c r="AR200" s="219"/>
      <c r="AS200" s="105"/>
      <c r="AT200" s="173"/>
      <c r="AU200" s="170"/>
      <c r="AV200" s="171"/>
      <c r="AW200" s="171"/>
      <c r="AX200" s="171"/>
      <c r="AY200" s="172"/>
      <c r="AZ200" s="110"/>
      <c r="BA200" s="110"/>
      <c r="BB200" s="110"/>
      <c r="BC200" s="110"/>
    </row>
    <row r="201" spans="2:55" ht="14" customHeight="1" thickTop="1">
      <c r="B201" s="954"/>
      <c r="C201" s="887" t="s">
        <v>336</v>
      </c>
      <c r="D201" s="888"/>
      <c r="E201" s="888"/>
      <c r="F201" s="888"/>
      <c r="G201" s="888"/>
      <c r="H201" s="888"/>
      <c r="I201" s="888"/>
      <c r="J201" s="888"/>
      <c r="K201" s="888"/>
      <c r="L201" s="889"/>
      <c r="M201" s="331"/>
      <c r="N201" s="332"/>
      <c r="O201" s="332"/>
      <c r="P201" s="333"/>
      <c r="Q201" s="313"/>
      <c r="R201" s="314"/>
      <c r="S201" s="314"/>
      <c r="T201" s="315"/>
      <c r="U201" s="313"/>
      <c r="V201" s="314"/>
      <c r="W201" s="314"/>
      <c r="X201" s="315"/>
      <c r="Y201" s="313"/>
      <c r="Z201" s="314"/>
      <c r="AA201" s="314"/>
      <c r="AB201" s="315"/>
      <c r="AC201" s="313"/>
      <c r="AD201" s="314"/>
      <c r="AE201" s="314"/>
      <c r="AF201" s="315"/>
      <c r="AG201" s="310"/>
      <c r="AH201" s="311"/>
      <c r="AI201" s="311"/>
      <c r="AJ201" s="312"/>
      <c r="AK201" s="835" t="e">
        <f t="shared" ref="AK201:AK203" si="65">IF(AT201&lt;3,"1-NON MAITRISÉE",IF(AND(AT201&gt;=3,AT201&lt;=9.99),"2-INSUF MAITRISÉE",IF(AND(AT201&gt;=10,AT201&lt;16),"3-MAITRISÉE",IF(AT201&gt;=16,"4-BIEN MAITRISÉE","F"))))</f>
        <v>#DIV/0!</v>
      </c>
      <c r="AL201" s="836"/>
      <c r="AM201" s="836"/>
      <c r="AN201" s="837"/>
      <c r="AO201" s="219"/>
      <c r="AP201" s="219"/>
      <c r="AQ201" s="219"/>
      <c r="AR201" s="219"/>
      <c r="AS201" s="105">
        <f>+COUNTIF(M201:AJ201,"X")</f>
        <v>0</v>
      </c>
      <c r="AT201" s="205" t="e">
        <f>+IF(AS201="","",(IF(M201="X",0,0)+IF(N201="X",5,0)+IF(O201="x",15,0)+IF(P201="x",20,0)+IF(Q201="X",0,0)+IF(R201="X",5,0)+IF(S201="x",15,0)+IF(T201="x",20,0)+IF(U201="X",0,0)+IF(V201="X",5,0)+IF(W201="x",15,0)+IF(X201="x",20,0)+IF(Y201="X",0,0)+IF(Z201="X",5,0)+IF(AA201="x",15,0)+IF(AB201="x",20,0)+IF(AC201="X",0,0)+IF(AD201="X",5,0)+IF(AE201="X",15,0)+IF(AF201="X",20,0)+IF(AG201="X",0,0)+IF(AH201="X",5,0)+IF(AI201="x",15,0)+IF(AJ201="x",20,0))/AS201)</f>
        <v>#DIV/0!</v>
      </c>
      <c r="AU201" s="170"/>
      <c r="AV201" s="171"/>
      <c r="AW201" s="171"/>
      <c r="AX201" s="171"/>
      <c r="AY201" s="172"/>
      <c r="AZ201" s="110"/>
      <c r="BA201" s="110"/>
      <c r="BB201" s="110"/>
      <c r="BC201" s="110"/>
    </row>
    <row r="202" spans="2:55" ht="14" customHeight="1">
      <c r="B202" s="954"/>
      <c r="C202" s="887" t="s">
        <v>337</v>
      </c>
      <c r="D202" s="888"/>
      <c r="E202" s="888"/>
      <c r="F202" s="888"/>
      <c r="G202" s="888"/>
      <c r="H202" s="888"/>
      <c r="I202" s="888"/>
      <c r="J202" s="888"/>
      <c r="K202" s="888"/>
      <c r="L202" s="889"/>
      <c r="M202" s="331"/>
      <c r="N202" s="332"/>
      <c r="O202" s="332"/>
      <c r="P202" s="333"/>
      <c r="Q202" s="313"/>
      <c r="R202" s="314"/>
      <c r="S202" s="314"/>
      <c r="T202" s="315"/>
      <c r="U202" s="313"/>
      <c r="V202" s="314"/>
      <c r="W202" s="314"/>
      <c r="X202" s="315"/>
      <c r="Y202" s="313"/>
      <c r="Z202" s="314"/>
      <c r="AA202" s="314"/>
      <c r="AB202" s="315"/>
      <c r="AC202" s="313"/>
      <c r="AD202" s="314"/>
      <c r="AE202" s="314"/>
      <c r="AF202" s="315"/>
      <c r="AG202" s="310"/>
      <c r="AH202" s="311"/>
      <c r="AI202" s="311"/>
      <c r="AJ202" s="312"/>
      <c r="AK202" s="835" t="e">
        <f t="shared" si="65"/>
        <v>#DIV/0!</v>
      </c>
      <c r="AL202" s="836"/>
      <c r="AM202" s="836"/>
      <c r="AN202" s="837"/>
      <c r="AO202" s="219"/>
      <c r="AP202" s="219"/>
      <c r="AQ202" s="219"/>
      <c r="AR202" s="219"/>
      <c r="AS202" s="105">
        <f>+COUNTIF(M202:AJ202,"X")</f>
        <v>0</v>
      </c>
      <c r="AT202" s="205" t="e">
        <f>+IF(AS202="","",(IF(M202="X",0,0)+IF(N202="X",5,0)+IF(O202="x",15,0)+IF(P202="x",20,0)+IF(Q202="X",0,0)+IF(R202="X",5,0)+IF(S202="x",15,0)+IF(T202="x",20,0)+IF(U202="X",0,0)+IF(V202="X",5,0)+IF(W202="x",15,0)+IF(X202="x",20,0)+IF(Y202="X",0,0)+IF(Z202="X",5,0)+IF(AA202="x",15,0)+IF(AB202="x",20,0)+IF(AC202="X",0,0)+IF(AD202="X",5,0)+IF(AE202="X",15,0)+IF(AF202="X",20,0)+IF(AG202="X",0,0)+IF(AH202="X",5,0)+IF(AI202="x",15,0)+IF(AJ202="x",20,0))/AS202)</f>
        <v>#DIV/0!</v>
      </c>
      <c r="AU202" s="170"/>
      <c r="AV202" s="171"/>
      <c r="AW202" s="171"/>
      <c r="AX202" s="171"/>
      <c r="AY202" s="172"/>
      <c r="AZ202" s="110"/>
      <c r="BA202" s="110"/>
      <c r="BB202" s="110"/>
      <c r="BC202" s="110"/>
    </row>
    <row r="203" spans="2:55" ht="14" customHeight="1" thickBot="1">
      <c r="B203" s="955"/>
      <c r="C203" s="905" t="s">
        <v>338</v>
      </c>
      <c r="D203" s="906"/>
      <c r="E203" s="906"/>
      <c r="F203" s="906"/>
      <c r="G203" s="906"/>
      <c r="H203" s="906"/>
      <c r="I203" s="906"/>
      <c r="J203" s="906"/>
      <c r="K203" s="906"/>
      <c r="L203" s="907"/>
      <c r="M203" s="384"/>
      <c r="N203" s="385"/>
      <c r="O203" s="385"/>
      <c r="P203" s="386"/>
      <c r="Q203" s="322"/>
      <c r="R203" s="323"/>
      <c r="S203" s="323"/>
      <c r="T203" s="324"/>
      <c r="U203" s="322"/>
      <c r="V203" s="323"/>
      <c r="W203" s="323"/>
      <c r="X203" s="324"/>
      <c r="Y203" s="322"/>
      <c r="Z203" s="323"/>
      <c r="AA203" s="323"/>
      <c r="AB203" s="324"/>
      <c r="AC203" s="322"/>
      <c r="AD203" s="323"/>
      <c r="AE203" s="323"/>
      <c r="AF203" s="324"/>
      <c r="AG203" s="319"/>
      <c r="AH203" s="320"/>
      <c r="AI203" s="320"/>
      <c r="AJ203" s="321"/>
      <c r="AK203" s="838" t="e">
        <f t="shared" si="65"/>
        <v>#DIV/0!</v>
      </c>
      <c r="AL203" s="839"/>
      <c r="AM203" s="839"/>
      <c r="AN203" s="840"/>
      <c r="AO203" s="219"/>
      <c r="AP203" s="219"/>
      <c r="AQ203" s="219"/>
      <c r="AR203" s="219"/>
      <c r="AS203" s="105">
        <f>+COUNTIF(M203:AJ203,"X")</f>
        <v>0</v>
      </c>
      <c r="AT203" s="205" t="e">
        <f>+IF(AS203="","",(IF(M203="X",0,0)+IF(N203="X",5,0)+IF(O203="x",15,0)+IF(P203="x",20,0)+IF(Q203="X",0,0)+IF(R203="X",5,0)+IF(S203="x",15,0)+IF(T203="x",20,0)+IF(U203="X",0,0)+IF(V203="X",5,0)+IF(W203="x",15,0)+IF(X203="x",20,0)+IF(Y203="X",0,0)+IF(Z203="X",5,0)+IF(AA203="x",15,0)+IF(AB203="x",20,0)+IF(AC203="X",0,0)+IF(AD203="X",5,0)+IF(AE203="X",15,0)+IF(AF203="X",20,0)+IF(AG203="X",0,0)+IF(AH203="X",5,0)+IF(AI203="x",15,0)+IF(AJ203="x",20,0))/AS203)</f>
        <v>#DIV/0!</v>
      </c>
      <c r="AU203" s="170" t="e">
        <f>(IF(M201="X",0,0)+IF(N201="X",5,0)+IF(O201="x",15,0)+IF(P201="x",20,0)
+IF(Q201="X",0,0)+IF(R201="X",5,0)+IF(S201="X",15,0)+IF(T201="X",20,0)
+IF(U201="X",0,0)+IF(V201="X",5,0)+IF(W201="x",15,0)+IF(X201="x",20,0)
+IF(Y201="X",0,0)+IF(Z201="X",5,0)+IF(AA201="X",15,0)+IF(AB201="X",20,0)
+IF(AC201="X",0,0)+IF(AD201="X",5,0)+IF(AE201="x",15,0)+IF(AF201="x",20,0)
+IF(AG201="X",0,0)+IF(AH201="X",5,0)+IF(AI201="x",15,0)+IF(AJ201="x",20,0)
+IF(M202="X",0,0)+IF(N202="X",5,0)+IF(O202="x",15,0)+IF(P202="x",20,0)
+IF(Q202="X",0,0)+IF(R202="X",5,0)+IF(S202="X",15,0)+IF(T202="X",20,0)
+IF(U202="X",0,0)+IF(V202="X",5,0)+IF(W202="x",15,0)+IF(X202="x",20,0)
+IF(Y202="X",0,0)+IF(Z202="X",5,0)+IF(AA202="X",15,0)+IF(AB202="X",20,0)
+IF(AC202="X",0,0)+IF(AD202="X",5,0)+IF(AE202="x",15,0)+IF(AF202="x",20,0)
+IF(AG202="X",0,0)+IF(AH202="X",5,0)+IF(AI202="x",15,0)+IF(AJ202="x",20,0)
+IF(M203="X",0,0)+IF(N203="X",5,0)+IF(O203="x",15,0)+IF(P203="x",20,0)
+IF(Q203="X",0,0)+IF(R203="X",5,0)+IF(S203="X",15,0)+IF(T203="X",20,0)
+IF(U203="X",0,0)+IF(V203="X",5,0)+IF(W203="x",15,0)+IF(X203="x",20,0)
+IF(Y203="X",0,0)+IF(Z203="X",5,0)+IF(AA203="X",15,0)+IF(AB203="X",20,0)
+IF(AC203="X",0,0)+IF(AD203="X",5,0)+IF(AE203="x",15,0)+IF(AF203="x",20,0)
+IF(AG203="X",0,0)+IF(AH203="X",5,0)+IF(AI203="x",15,0)+IF(AJ203="x",20,0))
/(+COUNTIF(M201:AJ203,"x"))</f>
        <v>#DIV/0!</v>
      </c>
      <c r="AV203" s="171"/>
      <c r="AW203" s="171"/>
      <c r="AX203" s="171"/>
      <c r="AY203" s="172"/>
      <c r="AZ203" s="110"/>
      <c r="BA203" s="110"/>
      <c r="BB203" s="110"/>
      <c r="BC203" s="110"/>
    </row>
    <row r="204" spans="2:55" ht="16" customHeight="1">
      <c r="B204" s="952" t="s">
        <v>92</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c r="AP204"/>
      <c r="AQ204"/>
      <c r="AR204"/>
      <c r="AS204" s="105"/>
      <c r="AT204" s="173"/>
      <c r="AU204" s="170"/>
      <c r="AV204" s="171"/>
      <c r="AW204" s="171"/>
      <c r="AX204" s="171"/>
      <c r="AY204" s="172"/>
      <c r="AZ204" s="172"/>
      <c r="BA204" s="172"/>
      <c r="BB204" s="172"/>
      <c r="BC204" s="172"/>
    </row>
    <row r="205" spans="2:55" ht="2" customHeight="1">
      <c r="AG205" s="101"/>
      <c r="AH205" s="101"/>
      <c r="AI205" s="101"/>
      <c r="AJ205" s="101"/>
      <c r="AK205" s="100"/>
      <c r="AL205" s="100"/>
      <c r="AM205" s="100"/>
      <c r="AN205" s="100"/>
      <c r="AO205" s="100"/>
      <c r="AP205" s="100"/>
      <c r="AQ205" s="100"/>
      <c r="AR205" s="100"/>
      <c r="AS205" s="105"/>
      <c r="AT205" s="171"/>
      <c r="AU205" s="250"/>
      <c r="AV205" s="174"/>
      <c r="AW205" s="174"/>
      <c r="AX205" s="174"/>
      <c r="AY205" s="174"/>
      <c r="AZ205" s="174"/>
      <c r="BA205" s="103"/>
      <c r="BB205" s="172"/>
      <c r="BC205" s="172"/>
    </row>
    <row r="206" spans="2:55" ht="2" customHeight="1">
      <c r="I206" s="859" t="e">
        <f>+IF(I125="X",1,0)+IF(J125="X",1.5,0)+IF(K125="x",3.5,0)+IF(L125="x",5,0)+IF(I126="X",1,0)+IF(J126="X",1.5,0)+IF(K126="x",3.5,0)+IF(L126="x",5,0)+IF(#REF!="X",1,0)+IF(#REF!="X",1.5,0)+IF(#REF!="x",3.5,0)+IF(#REF!="x",5,0)+IF(I127="X",1,0)+IF(J127="X",1.5,0)+IF(K127="x",3.5,0)+IF(L127="x",5,0)+IF(I129="X",1,0)+IF(J129="X",1.5,0)+IF(K129="x",3.5,0)+IF(L129="x",5,0)+IF(I130="X",1,0)+IF(J130="X",1.5,0)+IF(K130="x",3.5,0)+IF(L130="x",5,0)+IF(I131="X",1,0)+IF(J131="X",1.5,0)+IF(K131="x",3.5,0)+IF(L131="x",5,0)+IF(#REF!="X",1,0)+IF(#REF!="X",1.5,0)+IF(#REF!="x",3.5,0)+IF(#REF!="x",5,0)+IF(#REF!="X",1,0)+IF(#REF!="X",1.5,0)+IF(#REF!="x",3.5,0)+IF(#REF!="x",5,0)+IF(I134="X",1,0)+IF(J134="X",1.5,0)+IF(K134="x",3.5,0)+IF(L134="x",5,0)+IF(I135="X",1,0)+IF(J135="X",1.5,0)+IF(K135="x",3.5,0)+IF(L135="x",5,0)+IF(I136="X",1,0)+IF(J136="X",1.5,0)+IF(K136="x",3.5,0)+IF(L136="x",5,0)+IF(I162="X",1,0)+IF(J162="X",1.5,0)+IF(K162="x",3.5,0)+IF(L162="x",5,0)+IF(I163="X",1,0)+IF(J163="X",1.5,0)+IF(K163="x",3.5,0)+IF(L163="x",5,0)+IF(I164="X",1,0)+IF(J164="X",1.5,0)+IF(K164="x",3.5,0)+IF(L164="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I166="X",1,0)+IF(J166="X",1.5,0)+IF(K166="x",3.5,0)+IF(L166="x",5,0)+IF(#REF!="X",1,0)+IF(J167="X",1.5,0)+IF(K167="x",3.5,0)+IF(L167="x",5,0)+IF(I167="X",1,0)+IF(J168="X",1.5,0)+IF(K168="x",3.5,0)+IF(L168="x",5,0)+IF(#REF!="X",1,0)+IF(#REF!="X",1.5,0)+IF(#REF!="x",3.5,0)+IF(#REF!="x",5,0)+IF(#REF!="X",1,0)+IF(#REF!="X",1.5,0)+IF(#REF!="x",3.5,0)+IF(#REF!="x",5,0)+IF(#REF!="X",1,0)+IF(#REF!="X",1.5,0)+IF(#REF!="x",3.5,0)+IF(#REF!="x",5,0)+IF(I170="X",1,0)+IF(J170="X",1.5,0)+IF(K170="x",3.5,0)+IF(L170="x",5,0)+IF(I171="X",1,0)+IF(J171="X",1.5,0)+IF(K171="x",3.5,0)+IF(L171="x",5,0)+IF(#REF!="X",1,0)+IF(#REF!="X",1.5,0)+IF(#REF!="x",3.5,0)+IF(#REF!="x",5,0)+IF(#REF!="X",1,0)+IF(#REF!="X",1.5,0)+IF(#REF!="x",3.5,0)+IF(#REF!="x",5,0)+IF(#REF!="X",1,0)+IF(#REF!="X",1.5,0)+IF(#REF!="x",3.5,0)+IF(#REF!="x",5,0)+IF(#REF!="X",1,0)+IF(#REF!="X",1.5,0)+IF(#REF!="x",3.5,0)+IF(#REF!="x",5,0)+IF(I196="X",1,0)+IF(J196="X",1.5,0)+IF(K196="x",3.5,0)+IF(L196="x",5,0)+IF(I197="X",1,0)+IF(J197="X",1.5,0)+IF(K197="x",3.5,0)+IF(L197="x",5,0)+IF(I198="X",1,0)+IF(J198="X",1.5,0)+IF(K198="x",3.5,0)+IF(L198="x",5,0)+IF(#REF!="X",1,0)+IF(#REF!="X",1.5,0)+IF(#REF!="x",3.5,0)+IF(#REF!="x",5,0)+IF(#REF!="X",1,0)+IF(#REF!="X",1.5,0)+IF(#REF!="x",3.5,0)+IF(#REF!="x",5,0)+IF(I201="X",1,0)+IF(J201="X",1.5,0)+IF(K201="x",3.5,0)+IF(L201="x",5,0)+IF(I202="X",1,0)+IF(J202="X",1.5,0)+IF(K202="x",3.5,0)+IF(L202="x",5,0)+IF(I203="X",1,0)+IF(J203="X",1.5,0)+IF(K203="x",3.5,0)+IF(L203="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IF(#REF!="X",1,0)+IF(#REF!="X",1.5,0)+IF(#REF!="x",3.5,0)+IF(#REF!="x",5,0)</f>
        <v>#REF!</v>
      </c>
      <c r="J206" s="841"/>
      <c r="K206" s="841"/>
      <c r="L206" s="841"/>
      <c r="M206" s="859">
        <f>+IF(M125="X",1,0)+IF(N125="X",1.5,0)+IF(O125="x",3.5,0)+IF(P125="x",5,0)
+IF(M126="X",1,0)+IF(N126="X",1.5,0)+IF(O126="x",3.5,0)+IF(P126="x",5,0)
+IF(M127="X",1,0)+IF(N127="X",1.5,0)+IF(O127="x",3.5,0)+IF(P127="x",5,0)
+IF(M129="X",1,0)+IF(N129="X",1.5,0)+IF(O129="x",3.5,0)+IF(P129="x",5,0)
+IF(M130="X",1,0)+IF(N130="X",1.5,0)+IF(O130="x",3.5,0)+IF(P130="x",5,0)
+IF(M131="X",1,0)+IF(N131="X",1.5,0)+IF(O131="x",3.5,0)+IF(P131="x",5,0)
+IF(M134="X",1,0)+IF(N134="X",1.5,0)+IF(O134="x",3.5,0)+IF(P134="x",5,0)
+IF(M135="X",1,0)+IF(N135="X",1.5,0)+IF(O135="x",3.5,0)+IF(P135="x",5,0)
+IF(M136="X",1,0)+IF(N136="X",1.5,0)+IF(O136="x",3.5,0)+IF(P136="x",5,0)
+IF(M138="X",1,0)+IF(N138="X",1.5,0)+IF(O138="x",3.5,0)+IF(P138="x",5,0)
+IF(M139="X",1,0)+IF(N139="X",1.5,0)+IF(O139="x",3.5,0)+IF(P139="x",5,0)
+IF(M140="X",1,0)+IF(N140="X",1.5,0)+IF(O140="x",3.5,0)+IF(P140="x",5,0)
+IF(M142="X",1,0)+IF(N142="X",1.5,0)+IF(O142="x",3.5,0)+IF(P142="x",5,0)
+IF(M143="X",1,0)+IF(N143="X",1.5,0)+IF(O143="x",3.5,0)+IF(P143="x",5,0)
+IF(M144="X",1,0)+IF(N144="X",1.5,0)+IF(O144="x",3.5,0)+IF(P144="x",5,0)
+IF(M146="X",1,0)+IF(N146="X",1.5,0)+IF(O146="x",3.5,0)+IF(P146="x",5,0)
+IF(M147="X",1,0)+IF(N147="X",1.5,0)+IF(O147="x",3.5,0)+IF(P147="x",5,0)
+IF(M148="X",1,0)+IF(N148="X",1.5,0)+IF(O148="x",3.5,0)+IF(P148="x",5,0)
+IF(M151="X",1,0)+IF(N151="X",1.5,0)+IF(O151="x",3.5,0)+IF(P151="x",5,0)
+IF(M152="X",1,0)+IF(N152="X",1.5,0)+IF(O152="x",3.5,0)+IF(P152="x",5,0)
+IF(M153="X",1,0)+IF(N153="X",1.5,0)+IF(O153="x",3.5,0)+IF(P153="x",5,0)
+IF(M154="X",1,0)+IF(N154="X",1.5,0)+IF(O154="x",3.5,0)+IF(P154="x",5,0)
+IF(M155="X",1,0)+IF(N155="X",1.5,0)+IF(O155="x",3.5,0)+IF(P155="x",5,0)
+IF(M157="X",1,0)+IF(N157="X",1.5,0)+IF(O157="x",3.5,0)+IF(P157="x",5,0)
+IF(M158="X",1,0)+IF(N158="X",1.5,0)+IF(O158="x",3.5,0)+IF(P158="x",5,0)
+IF(M159="X",1,0)+IF(N159="X",1.5,0)+IF(O159="x",3.5,0)+IF(P159="x",5,0)
+IF(M162="X",1,0)+IF(N162="X",1.5,0)+IF(O162="x",3.5,0)+IF(P162="x",5,0)
+IF(M163="X",1,0)+IF(N163="X",1.5,0)+IF(O163="x",3.5,0)+IF(P163="x",5,0)
+IF(M164="X",1,0)+IF(N164="X",1.5,0)+IF(O164="x",3.5,0)+IF(P164="x",5,0)
+IF(M166="X",1,0)+IF(N166="X",1.5,0)+IF(O166="x",3.5,0)+IF(P166="x",5,0)
+IF(M167="X",1,0)+IF(N167="X",1.5,0)+IF(O167="x",3.5,0)+IF(P167="x",5,0)
+IF(M168="X",1,0)+IF(N168="X",1.5,0)+IF(O168="x",3.5,0)+IF(P168="x",5,0)
+IF(M170="X",1,0)+IF(N170="X",1.5,0)+IF(O170="x",3.5,0)+IF(P170="x",5,0)
+IF(M171="X",1,0)+IF(N171="X",1.5,0)+IF(O171="x",3.5,0)+IF(P171="x",5,0)
+IF(M172="X",1,0)+IF(N172="X",1.5,0)+IF(O172="x",3.5,0)+IF(P172="x",5,0)
+IF(M175="X",1,0)+IF(N175="X",1.5,0)+IF(O175="x",3.5,0)+IF(P175="x",5,0)
+IF(M176="X",1,0)+IF(N176="X",1.5,0)+IF(O176="x",3.5,0)+IF(P176="x",5,0)
+IF(M177="X",1,0)+IF(N177="X",1.5,0)+IF(O177="x",3.5,0)+IF(P177="x",5,0)
+IF(M179="X",1,0)+IF(N179="X",1.5,0)+IF(O179="x",3.5,0)+IF(P179="x",5,0)
+IF(M180="X",1,0)+IF(N180="X",1.5,0)+IF(O180="x",3.5,0)+IF(P180="x",5,0)
+IF(M181="X",1,0)+IF(N181="X",1.5,0)+IF(O181="x",3.5,0)+IF(P181="x",5,0)
+IF(M183="X",1,0)+IF(N183="X",1.5,0)+IF(O183="x",3.5,0)+IF(P183="x",5,0)
+IF(M184="X",1,0)+IF(N184="X",1.5,0)+IF(O184="x",3.5,0)+IF(P184="x",5,0)
+IF(M185="X",1,0)+IF(N185="X",1.5,0)+IF(O185="x",3.5,0)+IF(P185="x",5,0)
+IF(M187="X",1,0)+IF(N187="X",1.5,0)+IF(O187="x",3.5,0)+IF(P187="x",5,0)
+IF(M188="X",1,0)+IF(N188="X",1.5,0)+IF(O188="x",3.5,0)+IF(P188="x",5,0)
+IF(M189="X",1,0)+IF(N189="X",1.5,0)+IF(O189="x",3.5,0)+IF(P189="x",5,0)
+IF(M191="X",1,0)+IF(N191="X",1.5,0)+IF(O191="x",3.5,0)+IF(P191="x",5,0)
+IF(M192="X",1,0)+IF(N192="X",1.5,0)+IF(O192="x",3.5,0)+IF(P192="x",5,0)
+IF(M193="X",1,0)+IF(N193="X",1.5,0)+IF(O193="x",3.5,0)+IF(P193="x",5,0)
+IF(M196="X",1,0)+IF(N196="X",1.5,0)+IF(O196="x",3.5,0)+IF(P196="x",5,0)
+IF(M197="X",1,0)+IF(N197="X",1.5,0)+IF(O197="x",3.5,0)+IF(P197="x",5,0)
+IF(M198="X",1,0)+IF(N198="X",1.5,0)+IF(O198="x",3.5,0)+IF(P198="x",5,0)
+IF(M199="X",1,0)+IF(N199="X",1.5,0)+IF(O199="x",3.5,0)+IF(P199="x",5,0)
+IF(M201="X",1,0)+IF(N201="X",1.5,0)+IF(O201="x",3.5,0)+IF(P201="x",5,0)
+IF(M202="X",1,0)+IF(N202="X",1.5,0)+IF(O202="x",3.5,0)+IF(P202="x",5,0)
+IF(M203="X",1,0)+IF(N203="X",1.5,0)+IF(O203="x",3.5,0)+IF(P203="x",5,0)</f>
        <v>0</v>
      </c>
      <c r="N206" s="841"/>
      <c r="O206" s="841"/>
      <c r="P206" s="841"/>
      <c r="Q206" s="859">
        <f>+IF(Q125="X",1,0)+IF(R125="X",1.5,0)+IF(S125="x",3.5,0)+IF(T125="x",5,0)
+IF(Q126="X",1,0)+IF(R126="X",1.5,0)+IF(S126="x",3.5,0)+IF(T126="x",5,0)
+IF(Q127="X",1,0)+IF(R127="X",1.5,0)+IF(S127="x",3.5,0)+IF(T127="x",5,0)
+IF(Q129="X",1,0)+IF(R129="X",1.5,0)+IF(S129="x",3.5,0)+IF(T129="x",5,0)
+IF(Q130="X",1,0)+IF(R130="X",1.5,0)+IF(S130="x",3.5,0)+IF(T130="x",5,0)
+IF(Q131="X",1,0)+IF(R131="X",1.5,0)+IF(S131="x",3.5,0)+IF(T131="x",5,0)
+IF(Q134="X",1,0)+IF(R134="X",1.5,0)+IF(S134="x",3.5,0)+IF(T134="x",5,0)
+IF(Q135="X",1,0)+IF(R135="X",1.5,0)+IF(S135="x",3.5,0)+IF(T135="x",5,0)
+IF(Q136="X",1,0)+IF(R136="X",1.5,0)+IF(S136="x",3.5,0)+IF(T136="x",5,0)
+IF(Q138="X",1,0)+IF(R138="X",1.5,0)+IF(S138="x",3.5,0)+IF(T138="x",5,0)
+IF(Q139="X",1,0)+IF(R139="X",1.5,0)+IF(S139="x",3.5,0)+IF(T139="x",5,0)
+IF(Q140="X",1,0)+IF(R140="X",1.5,0)+IF(S140="x",3.5,0)+IF(T140="x",5,0)
+IF(Q142="X",1,0)+IF(R142="X",1.5,0)+IF(S142="x",3.5,0)+IF(T142="x",5,0)
+IF(Q143="X",1,0)+IF(R143="X",1.5,0)+IF(S143="x",3.5,0)+IF(T143="x",5,0)
+IF(Q144="X",1,0)+IF(R144="X",1.5,0)+IF(S144="x",3.5,0)+IF(T144="x",5,0)
+IF(Q146="X",1,0)+IF(R146="X",1.5,0)+IF(S146="x",3.5,0)+IF(T146="x",5,0)
+IF(Q147="X",1,0)+IF(R147="X",1.5,0)+IF(S147="x",3.5,0)+IF(T147="x",5,0)
+IF(Q148="X",1,0)+IF(R148="X",1.5,0)+IF(S148="x",3.5,0)+IF(T148="x",5,0)
+IF(Q151="X",1,0)+IF(R151="X",1.5,0)+IF(S151="x",3.5,0)+IF(T151="x",5,0)
+IF(Q152="X",1,0)+IF(R152="X",1.5,0)+IF(S152="x",3.5,0)+IF(T152="x",5,0)
+IF(Q153="X",1,0)+IF(R153="X",1.5,0)+IF(S153="x",3.5,0)+IF(T153="x",5,0)
+IF(Q154="X",1,0)+IF(R154="X",1.5,0)+IF(S154="x",3.5,0)+IF(T154="x",5,0)
+IF(Q155="X",1,0)+IF(R155="X",1.5,0)+IF(S155="x",3.5,0)+IF(T155="x",5,0)
+IF(Q157="X",1,0)+IF(R157="X",1.5,0)+IF(S157="x",3.5,0)+IF(T157="x",5,0)
+IF(Q158="X",1,0)+IF(R158="X",1.5,0)+IF(S158="x",3.5,0)+IF(T158="x",5,0)
+IF(Q159="X",1,0)+IF(R159="X",1.5,0)+IF(S159="x",3.5,0)+IF(T159="x",5,0)
+IF(Q162="X",1,0)+IF(R162="X",1.5,0)+IF(S162="x",3.5,0)+IF(T162="x",5,0)
+IF(Q163="X",1,0)+IF(R163="X",1.5,0)+IF(S163="x",3.5,0)+IF(T163="x",5,0)
+IF(Q164="X",1,0)+IF(R164="X",1.5,0)+IF(S164="x",3.5,0)+IF(T164="x",5,0)
+IF(Q166="X",1,0)+IF(R166="X",1.5,0)+IF(S166="x",3.5,0)+IF(T166="x",5,0)
+IF(Q167="X",1,0)+IF(R167="X",1.5,0)+IF(S167="x",3.5,0)+IF(T167="x",5,0)
+IF(Q168="X",1,0)+IF(R168="X",1.5,0)+IF(S168="x",3.5,0)+IF(T168="x",5,0)
+IF(Q170="X",1,0)+IF(R170="X",1.5,0)+IF(S170="x",3.5,0)+IF(T170="x",5,0)
+IF(Q171="X",1,0)+IF(R171="X",1.5,0)+IF(S171="x",3.5,0)+IF(T171="x",5,0)
+IF(Q172="X",1,0)+IF(R172="X",1.5,0)+IF(S172="x",3.5,0)+IF(T172="x",5,0)
+IF(Q175="X",1,0)+IF(R175="X",1.5,0)+IF(S175="x",3.5,0)+IF(T175="x",5,0)
+IF(Q176="X",1,0)+IF(R176="X",1.5,0)+IF(S176="x",3.5,0)+IF(T176="x",5,0)
+IF(Q177="X",1,0)+IF(R177="X",1.5,0)+IF(S177="x",3.5,0)+IF(T177="x",5,0)
+IF(Q179="X",1,0)+IF(R179="X",1.5,0)+IF(S179="x",3.5,0)+IF(T179="x",5,0)
+IF(Q180="X",1,0)+IF(R180="X",1.5,0)+IF(S180="x",3.5,0)+IF(T180="x",5,0)
+IF(Q181="X",1,0)+IF(R181="X",1.5,0)+IF(S181="x",3.5,0)+IF(T181="x",5,0)
+IF(Q183="X",1,0)+IF(R183="X",1.5,0)+IF(S183="x",3.5,0)+IF(T183="x",5,0)
+IF(Q184="X",1,0)+IF(R184="X",1.5,0)+IF(S184="x",3.5,0)+IF(T184="x",5,0)
+IF(Q185="X",1,0)+IF(R185="X",1.5,0)+IF(S185="x",3.5,0)+IF(T185="x",5,0)
+IF(Q187="X",1,0)+IF(R187="X",1.5,0)+IF(S187="x",3.5,0)+IF(T187="x",5,0)
+IF(Q188="X",1,0)+IF(R188="X",1.5,0)+IF(S188="x",3.5,0)+IF(T188="x",5,0)
+IF(Q189="X",1,0)+IF(R189="X",1.5,0)+IF(S189="x",3.5,0)+IF(T189="x",5,0)
+IF(Q191="X",1,0)+IF(R191="X",1.5,0)+IF(S191="x",3.5,0)+IF(T191="x",5,0)
+IF(Q192="X",1,0)+IF(R192="X",1.5,0)+IF(S192="x",3.5,0)+IF(T192="x",5,0)
+IF(Q193="X",1,0)+IF(R193="X",1.5,0)+IF(S193="x",3.5,0)+IF(T193="x",5,0)
+IF(Q196="X",1,0)+IF(R196="X",1.5,0)+IF(S196="x",3.5,0)+IF(T196="x",5,0)
+IF(Q197="X",1,0)+IF(R197="X",1.5,0)+IF(S197="x",3.5,0)+IF(T197="x",5,0)
+IF(Q198="X",1,0)+IF(R198="X",1.5,0)+IF(S198="x",3.5,0)+IF(T198="x",5,0)
+IF(Q199="X",1,0)+IF(R199="X",1.5,0)+IF(S199="x",3.5,0)+IF(T199="x",5,0)
+IF(Q201="X",1,0)+IF(R201="X",1.5,0)+IF(S201="x",3.5,0)+IF(T201="x",5,0)
+IF(Q202="X",1,0)+IF(R202="X",1.5,0)+IF(S202="x",3.5,0)+IF(T202="x",5,0)
+IF(Q203="X",1,0)+IF(R203="X",1.5,0)+IF(S203="x",3.5,0)+IF(T203="x",5,0)</f>
        <v>0</v>
      </c>
      <c r="R206" s="841"/>
      <c r="S206" s="841"/>
      <c r="T206" s="841"/>
      <c r="U206" s="859">
        <f>+IF(U125="X",1,0)+IF(V125="X",1.5,0)+IF(W125="x",3.5,0)+IF(X125="x",5,0)
+IF(U126="X",1,0)+IF(V126="X",1.5,0)+IF(W126="x",3.5,0)+IF(X126="x",5,0)
+IF(U127="X",1,0)+IF(V127="X",1.5,0)+IF(W127="x",3.5,0)+IF(X127="x",5,0)
+IF(U129="X",1,0)+IF(V129="X",1.5,0)+IF(W129="x",3.5,0)+IF(X129="x",5,0)
+IF(U130="X",1,0)+IF(V130="X",1.5,0)+IF(W130="x",3.5,0)+IF(X130="x",5,0)
+IF(U131="X",1,0)+IF(V131="X",1.5,0)+IF(W131="x",3.5,0)+IF(X131="x",5,0)
+IF(U134="X",1,0)+IF(V134="X",1.5,0)+IF(W134="x",3.5,0)+IF(X134="x",5,0)
+IF(U135="X",1,0)+IF(V135="X",1.5,0)+IF(W135="x",3.5,0)+IF(X135="x",5,0)
+IF(U136="X",1,0)+IF(V136="X",1.5,0)+IF(W136="x",3.5,0)+IF(X136="x",5,0)
+IF(U138="X",1,0)+IF(V138="X",1.5,0)+IF(W138="x",3.5,0)+IF(X138="x",5,0)
+IF(U139="X",1,0)+IF(V139="X",1.5,0)+IF(W139="x",3.5,0)+IF(X139="x",5,0)
+IF(U140="X",1,0)+IF(V140="X",1.5,0)+IF(W140="x",3.5,0)+IF(X140="x",5,0)
+IF(U142="X",1,0)+IF(V142="X",1.5,0)+IF(W142="x",3.5,0)+IF(X142="x",5,0)
+IF(U143="X",1,0)+IF(V143="X",1.5,0)+IF(W143="x",3.5,0)+IF(X143="x",5,0)
+IF(U144="X",1,0)+IF(V144="X",1.5,0)+IF(W144="x",3.5,0)+IF(X144="x",5,0)
+IF(U146="X",1,0)+IF(V146="X",1.5,0)+IF(W146="x",3.5,0)+IF(X146="x",5,0)
+IF(U147="X",1,0)+IF(V147="X",1.5,0)+IF(W147="x",3.5,0)+IF(X147="x",5,0)
+IF(U148="X",1,0)+IF(V148="X",1.5,0)+IF(W148="x",3.5,0)+IF(X148="x",5,0)
+IF(U151="X",1,0)+IF(V151="X",1.5,0)+IF(W151="x",3.5,0)+IF(X151="x",5,0)
+IF(U152="X",1,0)+IF(V152="X",1.5,0)+IF(W152="x",3.5,0)+IF(X152="x",5,0)
+IF(U153="X",1,0)+IF(V153="X",1.5,0)+IF(W153="x",3.5,0)+IF(X153="x",5,0)
+IF(U154="X",1,0)+IF(V154="X",1.5,0)+IF(W154="x",3.5,0)+IF(X154="x",5,0)
+IF(U155="X",1,0)+IF(V155="X",1.5,0)+IF(W155="x",3.5,0)+IF(X155="x",5,0)
+IF(U157="X",1,0)+IF(V157="X",1.5,0)+IF(W157="x",3.5,0)+IF(X157="x",5,0)
+IF(U158="X",1,0)+IF(V158="X",1.5,0)+IF(W158="x",3.5,0)+IF(X158="x",5,0)
+IF(U159="X",1,0)+IF(V159="X",1.5,0)+IF(W159="x",3.5,0)+IF(X159="x",5,0)
+IF(U162="X",1,0)+IF(V162="X",1.5,0)+IF(W162="x",3.5,0)+IF(X162="x",5,0)
+IF(U163="X",1,0)+IF(V163="X",1.5,0)+IF(W163="x",3.5,0)+IF(X163="x",5,0)
+IF(U164="X",1,0)+IF(V164="X",1.5,0)+IF(W164="x",3.5,0)+IF(X164="x",5,0)
+IF(U166="X",1,0)+IF(V166="X",1.5,0)+IF(W166="x",3.5,0)+IF(X166="x",5,0)
+IF(U167="X",1,0)+IF(V167="X",1.5,0)+IF(W167="x",3.5,0)+IF(X167="x",5,0)
+IF(U168="X",1,0)+IF(V168="X",1.5,0)+IF(W168="x",3.5,0)+IF(X168="x",5,0)
+IF(U170="X",1,0)+IF(V170="X",1.5,0)+IF(W170="x",3.5,0)+IF(X170="x",5,0)
+IF(U171="X",1,0)+IF(V171="X",1.5,0)+IF(W171="x",3.5,0)+IF(X171="x",5,0)
+IF(U172="X",1,0)+IF(V172="X",1.5,0)+IF(W172="x",3.5,0)+IF(X172="x",5,0)
+IF(U175="X",1,0)+IF(V175="X",1.5,0)+IF(W175="x",3.5,0)+IF(X175="x",5,0)
+IF(U176="X",1,0)+IF(V176="X",1.5,0)+IF(W176="x",3.5,0)+IF(X176="x",5,0)
+IF(U177="X",1,0)+IF(V177="X",1.5,0)+IF(W177="x",3.5,0)+IF(X177="x",5,0)
+IF(U179="X",1,0)+IF(V179="X",1.5,0)+IF(W179="x",3.5,0)+IF(X179="x",5,0)
+IF(U180="X",1,0)+IF(V180="X",1.5,0)+IF(W180="x",3.5,0)+IF(X180="x",5,0)
+IF(U181="X",1,0)+IF(V181="X",1.5,0)+IF(W181="x",3.5,0)+IF(X181="x",5,0)
+IF(U183="X",1,0)+IF(V183="X",1.5,0)+IF(W183="x",3.5,0)+IF(X183="x",5,0)
+IF(U184="X",1,0)+IF(V184="X",1.5,0)+IF(W184="x",3.5,0)+IF(X184="x",5,0)
+IF(U185="X",1,0)+IF(V185="X",1.5,0)+IF(W185="x",3.5,0)+IF(X185="x",5,0)
+IF(U187="X",1,0)+IF(V187="X",1.5,0)+IF(W187="x",3.5,0)+IF(X187="x",5,0)
+IF(U188="X",1,0)+IF(V188="X",1.5,0)+IF(W188="x",3.5,0)+IF(X188="x",5,0)
+IF(U189="X",1,0)+IF(V189="X",1.5,0)+IF(W189="x",3.5,0)+IF(X189="x",5,0)
+IF(U191="X",1,0)+IF(V191="X",1.5,0)+IF(W191="x",3.5,0)+IF(X191="x",5,0)
+IF(U192="X",1,0)+IF(V192="X",1.5,0)+IF(W192="x",3.5,0)+IF(X192="x",5,0)
+IF(U193="X",1,0)+IF(V193="X",1.5,0)+IF(W193="x",3.5,0)+IF(X193="x",5,0)
+IF(U196="X",1,0)+IF(V196="X",1.5,0)+IF(W196="x",3.5,0)+IF(X196="x",5,0)
+IF(U197="X",1,0)+IF(V197="X",1.5,0)+IF(W197="x",3.5,0)+IF(X197="x",5,0)
+IF(U198="X",1,0)+IF(V198="X",1.5,0)+IF(W198="x",3.5,0)+IF(X198="x",5,0)
+IF(U199="X",1,0)+IF(V199="X",1.5,0)+IF(W199="x",3.5,0)+IF(X199="x",5,0)
+IF(U201="X",1,0)+IF(V201="X",1.5,0)+IF(W201="x",3.5,0)+IF(X201="x",5,0)
+IF(U202="X",1,0)+IF(V202="X",1.5,0)+IF(W202="x",3.5,0)+IF(X202="x",5,0)
+IF(U203="X",1,0)+IF(V203="X",1.5,0)+IF(W203="x",3.5,0)+IF(X203="x",5,0)</f>
        <v>0</v>
      </c>
      <c r="V206" s="841"/>
      <c r="W206" s="841"/>
      <c r="X206" s="841"/>
      <c r="Y206" s="859">
        <f>+IF(Y125="X",1,0)+IF(Z125="X",1.5,0)+IF(AA125="x",3.5,0)+IF(AB125="x",5,0)
+IF(Y126="X",1,0)+IF(Z126="X",1.5,0)+IF(AA126="x",3.5,0)+IF(AB126="x",5,0)
+IF(Y127="X",1,0)+IF(Z127="X",1.5,0)+IF(AA127="x",3.5,0)+IF(AB127="x",5,0)
+IF(Y129="X",1,0)+IF(Z129="X",1.5,0)+IF(AA129="x",3.5,0)+IF(AB129="x",5,0)
+IF(Y130="X",1,0)+IF(Z130="X",1.5,0)+IF(AA130="x",3.5,0)+IF(AB130="x",5,0)
+IF(Y131="X",1,0)+IF(Z131="X",1.5,0)+IF(AA131="x",3.5,0)+IF(AB131="x",5,0)
+IF(Y134="X",1,0)+IF(Z134="X",1.5,0)+IF(AA134="x",3.5,0)+IF(AB134="x",5,0)
+IF(Y135="X",1,0)+IF(Z135="X",1.5,0)+IF(AA135="x",3.5,0)+IF(AB135="x",5,0)
+IF(Y136="X",1,0)+IF(Z136="X",1.5,0)+IF(AA136="x",3.5,0)+IF(AB136="x",5,0)
+IF(Y138="X",1,0)+IF(Z138="X",1.5,0)+IF(AA138="x",3.5,0)+IF(AB138="x",5,0)
+IF(Y139="X",1,0)+IF(Z139="X",1.5,0)+IF(AA139="x",3.5,0)+IF(AB139="x",5,0)
+IF(Y140="X",1,0)+IF(Z140="X",1.5,0)+IF(AA140="x",3.5,0)+IF(AB140="x",5,0)
+IF(Y142="X",1,0)+IF(Z142="X",1.5,0)+IF(AA142="x",3.5,0)+IF(AB142="x",5,0)
+IF(Y143="X",1,0)+IF(Z143="X",1.5,0)+IF(AA143="x",3.5,0)+IF(AB143="x",5,0)
+IF(Y144="X",1,0)+IF(Z144="X",1.5,0)+IF(AA144="x",3.5,0)+IF(AB144="x",5,0)
+IF(Y146="X",1,0)+IF(Z146="X",1.5,0)+IF(AA146="x",3.5,0)+IF(AB146="x",5,0)
+IF(Y147="X",1,0)+IF(Z147="X",1.5,0)+IF(AA147="x",3.5,0)+IF(AB147="x",5,0)
+IF(Y148="X",1,0)+IF(Z148="X",1.5,0)+IF(AA148="x",3.5,0)+IF(AB148="x",5,0)
+IF(Y151="X",1,0)+IF(Z151="X",1.5,0)+IF(AA151="x",3.5,0)+IF(AB151="x",5,0)
+IF(Y152="X",1,0)+IF(Z152="X",1.5,0)+IF(AA152="x",3.5,0)+IF(AB152="x",5,0)
+IF(Y153="X",1,0)+IF(Z153="X",1.5,0)+IF(AA153="x",3.5,0)+IF(AB153="x",5,0)
+IF(Y154="X",1,0)+IF(Z154="X",1.5,0)+IF(AA154="x",3.5,0)+IF(AB154="x",5,0)
+IF(Y155="X",1,0)+IF(Z155="X",1.5,0)+IF(AA155="x",3.5,0)+IF(AB155="x",5,0)
+IF(Y157="X",1,0)+IF(Z157="X",1.5,0)+IF(AA157="x",3.5,0)+IF(AB157="x",5,0)
+IF(Y158="X",1,0)+IF(Z158="X",1.5,0)+IF(AA158="x",3.5,0)+IF(AB158="x",5,0)
+IF(Y159="X",1,0)+IF(Z159="X",1.5,0)+IF(AA159="x",3.5,0)+IF(AB159="x",5,0)
+IF(Y162="X",1,0)+IF(Z162="X",1.5,0)+IF(AA162="x",3.5,0)+IF(AB162="x",5,0)
+IF(Y163="X",1,0)+IF(Z163="X",1.5,0)+IF(AA163="x",3.5,0)+IF(AB163="x",5,0)
+IF(Y164="X",1,0)+IF(Z164="X",1.5,0)+IF(AA164="x",3.5,0)+IF(AB164="x",5,0)
+IF(Y166="X",1,0)+IF(Z166="X",1.5,0)+IF(AA166="x",3.5,0)+IF(AB166="x",5,0)
+IF(Y167="X",1,0)+IF(Z167="X",1.5,0)+IF(AA167="x",3.5,0)+IF(AB167="x",5,0)
+IF(Y168="X",1,0)+IF(Z168="X",1.5,0)+IF(AA168="x",3.5,0)+IF(AB168="x",5,0)
+IF(Y170="X",1,0)+IF(Z170="X",1.5,0)+IF(AA170="x",3.5,0)+IF(AB170="x",5,0)
+IF(Y171="X",1,0)+IF(Z171="X",1.5,0)+IF(AA171="x",3.5,0)+IF(AB171="x",5,0)
+IF(Y172="X",1,0)+IF(Z172="X",1.5,0)+IF(AA172="x",3.5,0)+IF(AB172="x",5,0)
+IF(Y175="X",1,0)+IF(Z175="X",1.5,0)+IF(AA175="x",3.5,0)+IF(AB175="x",5,0)
+IF(Y176="X",1,0)+IF(Z176="X",1.5,0)+IF(AA176="x",3.5,0)+IF(AB176="x",5,0)
+IF(Y177="X",1,0)+IF(Z177="X",1.5,0)+IF(AA177="x",3.5,0)+IF(AB177="x",5,0)
+IF(Y179="X",1,0)+IF(Z179="X",1.5,0)+IF(AA179="x",3.5,0)+IF(AB179="x",5,0)
+IF(Y180="X",1,0)+IF(Z180="X",1.5,0)+IF(AA180="x",3.5,0)+IF(AB180="x",5,0)
+IF(Y181="X",1,0)+IF(Z181="X",1.5,0)+IF(AA181="x",3.5,0)+IF(AB181="x",5,0)
+IF(Y183="X",1,0)+IF(Z183="X",1.5,0)+IF(AA183="x",3.5,0)+IF(AB183="x",5,0)
+IF(Y184="X",1,0)+IF(Z184="X",1.5,0)+IF(AA184="x",3.5,0)+IF(AB184="x",5,0)
+IF(Y185="X",1,0)+IF(Z185="X",1.5,0)+IF(AA185="x",3.5,0)+IF(AB185="x",5,0)
+IF(Y187="X",1,0)+IF(Z187="X",1.5,0)+IF(AA187="x",3.5,0)+IF(AB187="x",5,0)
+IF(Y188="X",1,0)+IF(Z188="X",1.5,0)+IF(AA188="x",3.5,0)+IF(AB188="x",5,0)
+IF(Y189="X",1,0)+IF(Z189="X",1.5,0)+IF(AA189="x",3.5,0)+IF(AB189="x",5,0)
+IF(Y191="X",1,0)+IF(Z191="X",1.5,0)+IF(AA191="x",3.5,0)+IF(AB191="x",5,0)
+IF(Y192="X",1,0)+IF(Z192="X",1.5,0)+IF(AA192="x",3.5,0)+IF(AB192="x",5,0)
+IF(Y193="X",1,0)+IF(Z193="X",1.5,0)+IF(AA193="x",3.5,0)+IF(AB193="x",5,0)
+IF(Y196="X",1,0)+IF(Z196="X",1.5,0)+IF(AA196="x",3.5,0)+IF(AB196="x",5,0)
+IF(Y197="X",1,0)+IF(Z197="X",1.5,0)+IF(AA197="x",3.5,0)+IF(AB197="x",5,0)
+IF(Y198="X",1,0)+IF(Z198="X",1.5,0)+IF(AA198="x",3.5,0)+IF(AB198="x",5,0)
+IF(Y199="X",1,0)+IF(Z199="X",1.5,0)+IF(AA199="x",3.5,0)+IF(AB199="x",5,0)
+IF(Y201="X",1,0)+IF(Z201="X",1.5,0)+IF(AA201="x",3.5,0)+IF(AB201="x",5,0)
+IF(Y202="X",1,0)+IF(Z202="X",1.5,0)+IF(AA202="x",3.5,0)+IF(AB202="x",5,0)
+IF(Y203="X",1,0)+IF(Z203="X",1.5,0)+IF(AA203="x",3.5,0)+IF(AB203="x",5,0)</f>
        <v>0</v>
      </c>
      <c r="Z206" s="841"/>
      <c r="AA206" s="841"/>
      <c r="AB206" s="841"/>
      <c r="AC206" s="859">
        <f>+IF(AC125="X",1,0)+IF(AD125="X",1.5,0)+IF(AE125="x",3.5,0)+IF(AF125="x",5,0)
+IF(AC126="X",1,0)+IF(AD126="X",1.5,0)+IF(AE126="x",3.5,0)+IF(AF126="x",5,0)
+IF(AC127="X",1,0)+IF(AD127="X",1.5,0)+IF(AE127="x",3.5,0)+IF(AF127="x",5,0)
+IF(AC129="X",1,0)+IF(AD129="X",1.5,0)+IF(AE129="x",3.5,0)+IF(AF129="x",5,0)
+IF(AC130="X",1,0)+IF(AD130="X",1.5,0)+IF(AE130="x",3.5,0)+IF(AF130="x",5,0)
+IF(AC131="X",1,0)+IF(AD131="X",1.5,0)+IF(AE131="x",3.5,0)+IF(AF131="x",5,0)
+IF(AC134="X",1,0)+IF(AD134="X",1.5,0)+IF(AE134="x",3.5,0)+IF(AF134="x",5,0)
+IF(AC135="X",1,0)+IF(AD135="X",1.5,0)+IF(AE135="x",3.5,0)+IF(AF135="x",5,0)
+IF(AC136="X",1,0)+IF(AD136="X",1.5,0)+IF(AE136="x",3.5,0)+IF(AF136="x",5,0)
+IF(AC138="X",1,0)+IF(AD138="X",1.5,0)+IF(AE138="x",3.5,0)+IF(AF138="x",5,0)
+IF(AC139="X",1,0)+IF(AD139="X",1.5,0)+IF(AE139="x",3.5,0)+IF(AF139="x",5,0)
+IF(AC140="X",1,0)+IF(AD140="X",1.5,0)+IF(AE140="x",3.5,0)+IF(AF140="x",5,0)
+IF(AC142="X",1,0)+IF(AD142="X",1.5,0)+IF(AE142="x",3.5,0)+IF(AF142="x",5,0)
+IF(AC143="X",1,0)+IF(AD143="X",1.5,0)+IF(AE143="x",3.5,0)+IF(AF143="x",5,0)
+IF(AC144="X",1,0)+IF(AD144="X",1.5,0)+IF(AE144="x",3.5,0)+IF(AF144="x",5,0)
+IF(AC146="X",1,0)+IF(AD146="X",1.5,0)+IF(AE146="x",3.5,0)+IF(AF146="x",5,0)
+IF(AC147="X",1,0)+IF(AD147="X",1.5,0)+IF(AE147="x",3.5,0)+IF(AF147="x",5,0)
+IF(AC148="X",1,0)+IF(AD148="X",1.5,0)+IF(AE148="x",3.5,0)+IF(AF148="x",5,0)
+IF(AC151="X",1,0)+IF(AD151="X",1.5,0)+IF(AE151="x",3.5,0)+IF(AF151="x",5,0)
+IF(AC152="X",1,0)+IF(AD152="X",1.5,0)+IF(AE152="x",3.5,0)+IF(AF152="x",5,0)
+IF(AC153="X",1,0)+IF(AD153="X",1.5,0)+IF(AE153="x",3.5,0)+IF(AF153="x",5,0)
+IF(AC154="X",1,0)+IF(AD154="X",1.5,0)+IF(AE154="x",3.5,0)+IF(AF154="x",5,0)
+IF(AC155="X",1,0)+IF(AD155="X",1.5,0)+IF(AE155="x",3.5,0)+IF(AF155="x",5,0)
+IF(AC157="X",1,0)+IF(AD157="X",1.5,0)+IF(AE157="x",3.5,0)+IF(AF157="x",5,0)
+IF(AC158="X",1,0)+IF(AD158="X",1.5,0)+IF(AE158="x",3.5,0)+IF(AF158="x",5,0)
+IF(AC159="X",1,0)+IF(AD159="X",1.5,0)+IF(AE159="x",3.5,0)+IF(AF159="x",5,0)
+IF(AC162="X",1,0)+IF(AD162="X",1.5,0)+IF(AE162="x",3.5,0)+IF(AF162="x",5,0)
+IF(AC163="X",1,0)+IF(AD163="X",1.5,0)+IF(AE163="x",3.5,0)+IF(AF163="x",5,0)
+IF(AC164="X",1,0)+IF(AD164="X",1.5,0)+IF(AE164="x",3.5,0)+IF(AF164="x",5,0)
+IF(AC166="X",1,0)+IF(AD166="X",1.5,0)+IF(AE166="x",3.5,0)+IF(AF166="x",5,0)
+IF(AC167="X",1,0)+IF(AD167="X",1.5,0)+IF(AE167="x",3.5,0)+IF(AF167="x",5,0)
+IF(AC168="X",1,0)+IF(AD168="X",1.5,0)+IF(AE168="x",3.5,0)+IF(AF168="x",5,0)
+IF(AC170="X",1,0)+IF(AD170="X",1.5,0)+IF(AE170="x",3.5,0)+IF(AF170="x",5,0)
+IF(AC171="X",1,0)+IF(AD171="X",1.5,0)+IF(AE171="x",3.5,0)+IF(AF171="x",5,0)
+IF(AC172="X",1,0)+IF(AD172="X",1.5,0)+IF(AE172="x",3.5,0)+IF(AF172="x",5,0)
+IF(AC175="X",1,0)+IF(AD175="X",1.5,0)+IF(AE175="x",3.5,0)+IF(AF175="x",5,0)
+IF(AC176="X",1,0)+IF(AD176="X",1.5,0)+IF(AE176="x",3.5,0)+IF(AF176="x",5,0)
+IF(AC177="X",1,0)+IF(AD177="X",1.5,0)+IF(AE177="x",3.5,0)+IF(AF177="x",5,0)
+IF(AC179="X",1,0)+IF(AD179="X",1.5,0)+IF(AE179="x",3.5,0)+IF(AF179="x",5,0)
+IF(AC180="X",1,0)+IF(AD180="X",1.5,0)+IF(AE180="x",3.5,0)+IF(AF180="x",5,0)
+IF(AC181="X",1,0)+IF(AD181="X",1.5,0)+IF(AE181="x",3.5,0)+IF(AF181="x",5,0)
+IF(AC183="X",1,0)+IF(AD183="X",1.5,0)+IF(AE183="x",3.5,0)+IF(AF183="x",5,0)
+IF(AC184="X",1,0)+IF(AD184="X",1.5,0)+IF(AE184="x",3.5,0)+IF(AF184="x",5,0)
+IF(AC185="X",1,0)+IF(AD185="X",1.5,0)+IF(AE185="x",3.5,0)+IF(AF185="x",5,0)
+IF(AC187="X",1,0)+IF(AD187="X",1.5,0)+IF(AE187="x",3.5,0)+IF(AF187="x",5,0)
+IF(AC188="X",1,0)+IF(AD188="X",1.5,0)+IF(AE188="x",3.5,0)+IF(AF188="x",5,0)
+IF(AC189="X",1,0)+IF(AD189="X",1.5,0)+IF(AE189="x",3.5,0)+IF(AF189="x",5,0)
+IF(AC191="X",1,0)+IF(AD191="X",1.5,0)+IF(AE191="x",3.5,0)+IF(AF191="x",5,0)
+IF(AC192="X",1,0)+IF(AD192="X",1.5,0)+IF(AE192="x",3.5,0)+IF(AF192="x",5,0)
+IF(AC193="X",1,0)+IF(AD193="X",1.5,0)+IF(AE193="x",3.5,0)+IF(AF193="x",5,0)
+IF(AC196="X",1,0)+IF(AD196="X",1.5,0)+IF(AE196="x",3.5,0)+IF(AF196="x",5,0)
+IF(AC197="X",1,0)+IF(AD197="X",1.5,0)+IF(AE197="x",3.5,0)+IF(AF197="x",5,0)
+IF(AC198="X",1,0)+IF(AD198="X",1.5,0)+IF(AE198="x",3.5,0)+IF(AF198="x",5,0)
+IF(AC199="X",1,0)+IF(AD199="X",1.5,0)+IF(AE199="x",3.5,0)+IF(AF199="x",5,0)
+IF(AC201="X",1,0)+IF(AD201="X",1.5,0)+IF(AE201="x",3.5,0)+IF(AF201="x",5,0)
+IF(AC202="X",1,0)+IF(AD202="X",1.5,0)+IF(AE202="x",3.5,0)+IF(AF202="x",5,0)
+IF(AC203="X",1,0)+IF(AD203="X",1.5,0)+IF(AE203="x",3.5,0)+IF(AF203="x",5,0)</f>
        <v>0</v>
      </c>
      <c r="AD206" s="841"/>
      <c r="AE206" s="841"/>
      <c r="AF206" s="841"/>
      <c r="AG206" s="859">
        <f>+IF(AG125="X",1,0)+IF(AH125="X",1.5,0)+IF(AI125="x",3.5,0)+IF(AJ125="x",5,0)
+IF(AG126="X",1,0)+IF(AH126="X",1.5,0)+IF(AI126="x",3.5,0)+IF(AJ126="x",5,0)
+IF(AG127="X",1,0)+IF(AH127="X",1.5,0)+IF(AI127="x",3.5,0)+IF(AJ127="x",5,0)
+IF(AG129="X",1,0)+IF(AH129="X",1.5,0)+IF(AI129="x",3.5,0)+IF(AJ129="x",5,0)
+IF(AG130="X",1,0)+IF(AH130="X",1.5,0)+IF(AI130="x",3.5,0)+IF(AJ130="x",5,0)
+IF(AG131="X",1,0)+IF(AH131="X",1.5,0)+IF(AI131="x",3.5,0)+IF(AJ131="x",5,0)
+IF(AG134="X",1,0)+IF(AH134="X",1.5,0)+IF(AI134="x",3.5,0)+IF(AJ134="x",5,0)
+IF(AG135="X",1,0)+IF(AH135="X",1.5,0)+IF(AI135="x",3.5,0)+IF(AJ135="x",5,0)
+IF(AG136="X",1,0)+IF(AH136="X",1.5,0)+IF(AI136="x",3.5,0)+IF(AJ136="x",5,0)
+IF(AG138="X",1,0)+IF(AH138="X",1.5,0)+IF(AI138="x",3.5,0)+IF(AJ138="x",5,0)
+IF(AG139="X",1,0)+IF(AH139="X",1.5,0)+IF(AI139="x",3.5,0)+IF(AJ139="x",5,0)
+IF(AG140="X",1,0)+IF(AH140="X",1.5,0)+IF(AI140="x",3.5,0)+IF(AJ140="x",5,0)
+IF(AG142="X",1,0)+IF(AH142="X",1.5,0)+IF(AI142="x",3.5,0)+IF(AJ142="x",5,0)
+IF(AG143="X",1,0)+IF(AH143="X",1.5,0)+IF(AI143="x",3.5,0)+IF(AJ143="x",5,0)
+IF(AG144="X",1,0)+IF(AH144="X",1.5,0)+IF(AI144="x",3.5,0)+IF(AJ144="x",5,0)
+IF(AG146="X",1,0)+IF(AH146="X",1.5,0)+IF(AI146="x",3.5,0)+IF(AJ146="x",5,0)
+IF(AG147="X",1,0)+IF(AH147="X",1.5,0)+IF(AI147="x",3.5,0)+IF(AJ147="x",5,0)
+IF(AG148="X",1,0)+IF(AH148="X",1.5,0)+IF(AI148="x",3.5,0)+IF(AJ148="x",5,0)
+IF(AG151="X",1,0)+IF(AH151="X",1.5,0)+IF(AI151="x",3.5,0)+IF(AJ151="x",5,0)
+IF(AG152="X",1,0)+IF(AH152="X",1.5,0)+IF(AI152="x",3.5,0)+IF(AJ152="x",5,0)
+IF(AG153="X",1,0)+IF(AH153="X",1.5,0)+IF(AI153="x",3.5,0)+IF(AJ153="x",5,0)
+IF(AG154="X",1,0)+IF(AH154="X",1.5,0)+IF(AI154="x",3.5,0)+IF(AJ154="x",5,0)
+IF(AG155="X",1,0)+IF(AH155="X",1.5,0)+IF(AI155="x",3.5,0)+IF(AJ155="x",5,0)
+IF(AG157="X",1,0)+IF(AH157="X",1.5,0)+IF(AI157="x",3.5,0)+IF(AJ157="x",5,0)
+IF(AG158="X",1,0)+IF(AH158="X",1.5,0)+IF(AI158="x",3.5,0)+IF(AJ158="x",5,0)
+IF(AG159="X",1,0)+IF(AH159="X",1.5,0)+IF(AI159="x",3.5,0)+IF(AJ159="x",5,0)
+IF(AG162="X",1,0)+IF(AH162="X",1.5,0)+IF(AI162="x",3.5,0)+IF(AJ162="x",5,0)
+IF(AG163="X",1,0)+IF(AH163="X",1.5,0)+IF(AI163="x",3.5,0)+IF(AJ163="x",5,0)
+IF(AG164="X",1,0)+IF(AH164="X",1.5,0)+IF(AI164="x",3.5,0)+IF(AJ164="x",5,0)
+IF(AG166="X",1,0)+IF(AH166="X",1.5,0)+IF(AI166="x",3.5,0)+IF(AJ166="x",5,0)
+IF(AG167="X",1,0)+IF(AH167="X",1.5,0)+IF(AI167="x",3.5,0)+IF(AJ167="x",5,0)
+IF(AG168="X",1,0)+IF(AH168="X",1.5,0)+IF(AI168="x",3.5,0)+IF(AJ168="x",5,0)
+IF(AG170="X",1,0)+IF(AH170="X",1.5,0)+IF(AI170="x",3.5,0)+IF(AJ170="x",5,0)
+IF(AG171="X",1,0)+IF(AH171="X",1.5,0)+IF(AI171="x",3.5,0)+IF(AJ171="x",5,0)
+IF(AG172="X",1,0)+IF(AH172="X",1.5,0)+IF(AI172="x",3.5,0)+IF(AJ172="x",5,0)
+IF(AG175="X",1,0)+IF(AH175="X",1.5,0)+IF(AI175="x",3.5,0)+IF(AJ175="x",5,0)
+IF(AG176="X",1,0)+IF(AH176="X",1.5,0)+IF(AI176="x",3.5,0)+IF(AJ176="x",5,0)
+IF(AG177="X",1,0)+IF(AH177="X",1.5,0)+IF(AI177="x",3.5,0)+IF(AJ177="x",5,0)
+IF(AG179="X",1,0)+IF(AH179="X",1.5,0)+IF(AI179="x",3.5,0)+IF(AJ179="x",5,0)
+IF(AG180="X",1,0)+IF(AH180="X",1.5,0)+IF(AI180="x",3.5,0)+IF(AJ180="x",5,0)
+IF(AG181="X",1,0)+IF(AH181="X",1.5,0)+IF(AI181="x",3.5,0)+IF(AJ181="x",5,0)
+IF(AG183="X",1,0)+IF(AH183="X",1.5,0)+IF(AI183="x",3.5,0)+IF(AJ183="x",5,0)
+IF(AG184="X",1,0)+IF(AH184="X",1.5,0)+IF(AI184="x",3.5,0)+IF(AJ184="x",5,0)
+IF(AG185="X",1,0)+IF(AH185="X",1.5,0)+IF(AI185="x",3.5,0)+IF(AJ185="x",5,0)
+IF(AG187="X",1,0)+IF(AH187="X",1.5,0)+IF(AI187="x",3.5,0)+IF(AJ187="x",5,0)
+IF(AG188="X",1,0)+IF(AH188="X",1.5,0)+IF(AI188="x",3.5,0)+IF(AJ188="x",5,0)
+IF(AG189="X",1,0)+IF(AH189="X",1.5,0)+IF(AI189="x",3.5,0)+IF(AJ189="x",5,0)
+IF(AG191="X",1,0)+IF(AH191="X",1.5,0)+IF(AI191="x",3.5,0)+IF(AJ191="x",5,0)
+IF(AG192="X",1,0)+IF(AH192="X",1.5,0)+IF(AI192="x",3.5,0)+IF(AJ192="x",5,0)
+IF(AG193="X",1,0)+IF(AH193="X",1.5,0)+IF(AI193="x",3.5,0)+IF(AJ193="x",5,0)
+IF(AG196="X",1,0)+IF(AH196="X",1.5,0)+IF(AI196="x",3.5,0)+IF(AJ196="x",5,0)
+IF(AG197="X",1,0)+IF(AH197="X",1.5,0)+IF(AI197="x",3.5,0)+IF(AJ197="x",5,0)
+IF(AG198="X",1,0)+IF(AH198="X",1.5,0)+IF(AI198="x",3.5,0)+IF(AJ198="x",5,0)
+IF(AG199="X",1,0)+IF(AH199="X",1.5,0)+IF(AI199="x",3.5,0)+IF(AJ199="x",5,0)
+IF(AG201="X",1,0)+IF(AH201="X",1.5,0)+IF(AI201="x",3.5,0)+IF(AJ201="x",5,0)
+IF(AG202="X",1,0)+IF(AH202="X",1.5,0)+IF(AI202="x",3.5,0)+IF(AJ202="x",5,0)
+IF(AG203="X",1,0)+IF(AH203="X",1.5,0)+IF(AI203="x",3.5,0)+IF(AJ203="x",5,0)</f>
        <v>0</v>
      </c>
      <c r="AH206" s="841"/>
      <c r="AI206" s="841"/>
      <c r="AJ206" s="841"/>
      <c r="AK206" s="100"/>
      <c r="AL206" s="100"/>
      <c r="AM206" s="100"/>
      <c r="AN206" s="100"/>
      <c r="AO206" s="100"/>
      <c r="AP206" s="100"/>
      <c r="AQ206" s="100"/>
      <c r="AR206" s="100"/>
      <c r="AS206" s="105"/>
      <c r="AT206" s="171"/>
      <c r="AU206" s="250"/>
      <c r="AV206" s="174"/>
      <c r="AW206" s="174"/>
      <c r="AX206" s="174"/>
      <c r="AY206" s="174"/>
      <c r="AZ206" s="174"/>
      <c r="BA206" s="103"/>
      <c r="BB206" s="172"/>
      <c r="BC206" s="172"/>
    </row>
    <row r="207" spans="2:55" ht="26" customHeight="1">
      <c r="I207" s="841">
        <f>+COUNTIF(I125:L203,"x")</f>
        <v>0</v>
      </c>
      <c r="J207" s="841"/>
      <c r="K207" s="841"/>
      <c r="L207" s="841"/>
      <c r="M207" s="841">
        <f>+COUNTIF(M125:P203,"x")</f>
        <v>0</v>
      </c>
      <c r="N207" s="841"/>
      <c r="O207" s="841"/>
      <c r="P207" s="841"/>
      <c r="Q207" s="841">
        <f>+COUNTIF(Q125:T203,"x")</f>
        <v>0</v>
      </c>
      <c r="R207" s="841"/>
      <c r="S207" s="841"/>
      <c r="T207" s="841"/>
      <c r="U207" s="841">
        <f>+COUNTIF(U125:X203,"x")</f>
        <v>0</v>
      </c>
      <c r="V207" s="841"/>
      <c r="W207" s="841"/>
      <c r="X207" s="841"/>
      <c r="Y207" s="841">
        <f>+COUNTIF(Y125:AB203,"x")</f>
        <v>0</v>
      </c>
      <c r="Z207" s="841"/>
      <c r="AA207" s="841"/>
      <c r="AB207" s="841"/>
      <c r="AC207" s="841">
        <f>+COUNTIF(AC125:AF203,"x")</f>
        <v>0</v>
      </c>
      <c r="AD207" s="841"/>
      <c r="AE207" s="841"/>
      <c r="AF207" s="841"/>
      <c r="AG207" s="841">
        <f>+COUNTIF(AG125:AJ203,"x")</f>
        <v>0</v>
      </c>
      <c r="AH207" s="841"/>
      <c r="AI207" s="841"/>
      <c r="AJ207" s="841"/>
      <c r="AK207" s="100"/>
      <c r="AL207" s="100"/>
      <c r="AM207" s="100"/>
      <c r="AN207" s="100"/>
      <c r="AO207" s="100"/>
      <c r="AP207" s="100"/>
      <c r="AQ207" s="100"/>
      <c r="AR207" s="100"/>
      <c r="AS207" s="105"/>
      <c r="AT207" s="171"/>
      <c r="AU207" s="250"/>
      <c r="AV207" s="174"/>
      <c r="AW207" s="174"/>
      <c r="AX207" s="174"/>
      <c r="AY207" s="174"/>
      <c r="AZ207" s="174"/>
      <c r="BA207" s="103"/>
      <c r="BB207" s="172"/>
      <c r="BC207" s="172"/>
    </row>
    <row r="208" spans="2:55" ht="106" customHeight="1">
      <c r="C208" s="1106" t="s">
        <v>228</v>
      </c>
      <c r="D208" s="1106"/>
      <c r="E208" s="1106"/>
      <c r="F208" s="1106"/>
      <c r="G208" s="1106"/>
      <c r="H208" s="1106"/>
      <c r="I208" s="1106"/>
      <c r="J208" s="1106"/>
      <c r="K208" s="100"/>
      <c r="L208" s="100"/>
      <c r="M208" s="100"/>
      <c r="N208" s="858" t="s">
        <v>410</v>
      </c>
      <c r="O208" s="858"/>
      <c r="P208" s="858"/>
      <c r="Q208" s="163"/>
      <c r="R208" s="857" t="s">
        <v>354</v>
      </c>
      <c r="S208" s="858"/>
      <c r="T208" s="858"/>
      <c r="U208" s="164"/>
      <c r="V208" s="858" t="s">
        <v>411</v>
      </c>
      <c r="W208" s="858"/>
      <c r="X208" s="858"/>
      <c r="Y208" s="175"/>
      <c r="Z208" s="857" t="s">
        <v>404</v>
      </c>
      <c r="AA208" s="858"/>
      <c r="AB208" s="858"/>
      <c r="AC208" s="176"/>
      <c r="AD208" s="858" t="s">
        <v>412</v>
      </c>
      <c r="AE208" s="858"/>
      <c r="AF208" s="858"/>
      <c r="AG208" s="177"/>
      <c r="AH208" s="857" t="s">
        <v>405</v>
      </c>
      <c r="AI208" s="858"/>
      <c r="AJ208" s="858"/>
      <c r="AK208" s="100"/>
      <c r="AL208" s="1170" t="s">
        <v>538</v>
      </c>
      <c r="AM208" s="1170"/>
      <c r="AN208" s="1170"/>
      <c r="AO208" s="100"/>
      <c r="AP208" s="100"/>
      <c r="AQ208" s="100"/>
      <c r="AR208" s="100"/>
      <c r="AS208" s="105"/>
      <c r="AT208" s="249" t="s">
        <v>441</v>
      </c>
      <c r="AU208" s="250"/>
      <c r="AV208" s="174"/>
      <c r="AW208" s="174"/>
      <c r="AX208" s="174"/>
      <c r="AY208" s="174"/>
      <c r="AZ208" s="174"/>
      <c r="BA208" s="103"/>
      <c r="BB208" s="172"/>
      <c r="BC208" s="172"/>
    </row>
    <row r="209" spans="2:66" ht="11" customHeight="1" thickBot="1">
      <c r="B209"/>
      <c r="C209"/>
      <c r="D209"/>
      <c r="E209"/>
      <c r="F209"/>
      <c r="G209"/>
      <c r="H209"/>
      <c r="I209"/>
      <c r="J209"/>
      <c r="K209"/>
      <c r="L209"/>
      <c r="M209"/>
      <c r="N209"/>
      <c r="O209" s="214"/>
      <c r="P209" s="214"/>
      <c r="Q209" s="163"/>
      <c r="R209" s="213"/>
      <c r="S209" s="214"/>
      <c r="T209" s="214"/>
      <c r="U209" s="164"/>
      <c r="V209" s="214"/>
      <c r="W209" s="214"/>
      <c r="X209" s="214"/>
      <c r="Y209" s="175"/>
      <c r="Z209" s="213"/>
      <c r="AA209" s="214"/>
      <c r="AB209" s="214"/>
      <c r="AC209" s="176"/>
      <c r="AD209" s="214"/>
      <c r="AE209" s="214"/>
      <c r="AF209" s="214"/>
      <c r="AG209" s="177"/>
      <c r="AH209" s="213"/>
      <c r="AI209" s="214"/>
      <c r="AJ209" s="214"/>
      <c r="AK209" s="100"/>
      <c r="AL209"/>
      <c r="AM209"/>
      <c r="AN209"/>
      <c r="AO209" s="100"/>
      <c r="AP209" s="100"/>
      <c r="AQ209" s="100"/>
      <c r="AR209" s="100"/>
      <c r="AS209" s="105"/>
      <c r="AT209" s="202"/>
      <c r="AU209" s="250"/>
      <c r="AV209" s="174"/>
      <c r="AW209" s="174"/>
      <c r="AX209" s="174"/>
      <c r="AY209" s="174"/>
      <c r="AZ209" s="174"/>
      <c r="BA209" s="103"/>
      <c r="BB209" s="172"/>
      <c r="BC209" s="172"/>
    </row>
    <row r="210" spans="2:66" ht="37" customHeight="1" thickTop="1" thickBot="1">
      <c r="B210" s="273"/>
      <c r="C210" s="273"/>
      <c r="D210" s="1116" t="s">
        <v>377</v>
      </c>
      <c r="E210" s="1116"/>
      <c r="F210" s="1116"/>
      <c r="G210" s="1116"/>
      <c r="H210" s="1116"/>
      <c r="I210" s="1116"/>
      <c r="J210" s="1116"/>
      <c r="K210" s="1116"/>
      <c r="L210" s="1116"/>
      <c r="M210" s="263"/>
      <c r="N210" s="860" t="str">
        <f>IF(M207=0,"",((M206/M207)*4))</f>
        <v/>
      </c>
      <c r="O210" s="861"/>
      <c r="P210" s="862"/>
      <c r="Q210" s="268"/>
      <c r="R210" s="860" t="str">
        <f>IF(Q207=0,"",((Q206/Q207)*4))</f>
        <v/>
      </c>
      <c r="S210" s="861"/>
      <c r="T210" s="862"/>
      <c r="U210" s="268"/>
      <c r="V210" s="860" t="str">
        <f>IF(U207=0,"",((U206/U207)*4))</f>
        <v/>
      </c>
      <c r="W210" s="861"/>
      <c r="X210" s="862"/>
      <c r="Y210" s="268"/>
      <c r="Z210" s="860" t="str">
        <f>IF(Y207=0,"",((Y206/Y207)*4))</f>
        <v/>
      </c>
      <c r="AA210" s="861"/>
      <c r="AB210" s="862"/>
      <c r="AC210" s="268"/>
      <c r="AD210" s="860" t="str">
        <f>IF(AC207=0,"",((AC206/AC207)*4))</f>
        <v/>
      </c>
      <c r="AE210" s="861"/>
      <c r="AF210" s="862"/>
      <c r="AG210" s="263"/>
      <c r="AH210" s="860" t="str">
        <f>IF(AG207=0,"",((AG206/AG207)*4))</f>
        <v/>
      </c>
      <c r="AI210" s="861"/>
      <c r="AJ210" s="862"/>
      <c r="AK210" s="263"/>
      <c r="AL210" s="819" t="str">
        <f>IFERROR(+AVERAGE(N212,R212,V212,Z212,AD212,AH212),"")</f>
        <v/>
      </c>
      <c r="AM210" s="820"/>
      <c r="AN210" s="821"/>
      <c r="AO210" s="100"/>
      <c r="AP210" s="100"/>
      <c r="AQ210" s="100"/>
      <c r="AR210" s="100"/>
      <c r="AS210" s="105"/>
      <c r="AT210" s="830" t="s">
        <v>436</v>
      </c>
      <c r="AU210" s="250"/>
      <c r="AV210" s="174"/>
      <c r="AW210" s="174"/>
      <c r="AX210" s="174"/>
      <c r="AY210" s="174"/>
      <c r="AZ210" s="174"/>
      <c r="BA210" s="103"/>
      <c r="BB210" s="172"/>
      <c r="BC210" s="172"/>
    </row>
    <row r="211" spans="2:66" ht="12" customHeight="1" thickBot="1">
      <c r="B211" s="273"/>
      <c r="C211" s="273"/>
      <c r="D211" s="274"/>
      <c r="E211" s="274"/>
      <c r="F211" s="274"/>
      <c r="G211" s="274"/>
      <c r="H211" s="274"/>
      <c r="I211" s="266"/>
      <c r="J211" s="263"/>
      <c r="K211" s="263"/>
      <c r="L211" s="263"/>
      <c r="M211" s="263"/>
      <c r="N211" s="267"/>
      <c r="O211" s="267"/>
      <c r="P211" s="267"/>
      <c r="Q211" s="266"/>
      <c r="R211" s="267"/>
      <c r="S211" s="267"/>
      <c r="T211" s="267"/>
      <c r="U211" s="266"/>
      <c r="V211" s="267"/>
      <c r="W211" s="267"/>
      <c r="X211" s="267"/>
      <c r="Y211" s="266"/>
      <c r="Z211" s="267"/>
      <c r="AA211" s="267"/>
      <c r="AB211" s="267"/>
      <c r="AC211" s="266"/>
      <c r="AD211" s="267"/>
      <c r="AE211" s="267"/>
      <c r="AF211" s="267"/>
      <c r="AG211" s="263"/>
      <c r="AH211" s="267"/>
      <c r="AI211" s="267"/>
      <c r="AJ211" s="267"/>
      <c r="AK211" s="263"/>
      <c r="AL211" s="822"/>
      <c r="AM211" s="823"/>
      <c r="AN211" s="824"/>
      <c r="AO211" s="100"/>
      <c r="AP211" s="100"/>
      <c r="AQ211" s="100"/>
      <c r="AR211" s="100"/>
      <c r="AS211" s="105"/>
      <c r="AT211" s="830"/>
      <c r="AU211" s="250"/>
      <c r="AV211" s="174"/>
      <c r="AW211" s="174"/>
      <c r="AX211" s="174"/>
      <c r="AY211" s="174"/>
      <c r="AZ211" s="174"/>
      <c r="BA211" s="103"/>
      <c r="BB211" s="172"/>
      <c r="BC211" s="172"/>
    </row>
    <row r="212" spans="2:66" ht="34" customHeight="1" thickBot="1">
      <c r="B212" s="1117" t="s">
        <v>376</v>
      </c>
      <c r="C212" s="1117"/>
      <c r="D212" s="1117"/>
      <c r="E212" s="1117"/>
      <c r="F212" s="1117"/>
      <c r="G212" s="1117"/>
      <c r="H212" s="1117"/>
      <c r="I212" s="1117"/>
      <c r="J212" s="1117"/>
      <c r="K212" s="1117"/>
      <c r="L212" s="1117"/>
      <c r="M212" s="263"/>
      <c r="N212" s="852"/>
      <c r="O212" s="853"/>
      <c r="P212" s="854"/>
      <c r="Q212" s="269"/>
      <c r="R212" s="852"/>
      <c r="S212" s="853"/>
      <c r="T212" s="854"/>
      <c r="U212" s="269"/>
      <c r="V212" s="852"/>
      <c r="W212" s="853"/>
      <c r="X212" s="854"/>
      <c r="Y212" s="269"/>
      <c r="Z212" s="852"/>
      <c r="AA212" s="853"/>
      <c r="AB212" s="854"/>
      <c r="AC212" s="269"/>
      <c r="AD212" s="852"/>
      <c r="AE212" s="853"/>
      <c r="AF212" s="854"/>
      <c r="AG212" s="263"/>
      <c r="AH212" s="852"/>
      <c r="AI212" s="853"/>
      <c r="AJ212" s="854"/>
      <c r="AK212" s="263"/>
      <c r="AL212" s="825"/>
      <c r="AM212" s="826"/>
      <c r="AN212" s="827"/>
      <c r="AO212" s="100"/>
      <c r="AP212" s="100"/>
      <c r="AQ212" s="100"/>
      <c r="AR212" s="100"/>
      <c r="AS212" s="105"/>
      <c r="AT212" s="830"/>
      <c r="AU212" s="250"/>
      <c r="AV212" s="174"/>
      <c r="AW212" s="174"/>
      <c r="AX212" s="174"/>
      <c r="AY212" s="174"/>
      <c r="AZ212" s="174"/>
      <c r="BA212" s="103"/>
      <c r="BB212" s="172"/>
      <c r="BC212" s="172"/>
    </row>
    <row r="213" spans="2:66" ht="22" customHeight="1">
      <c r="B213" s="263"/>
      <c r="C213" s="263"/>
      <c r="D213" s="262"/>
      <c r="E213" s="262"/>
      <c r="F213" s="262"/>
      <c r="G213" s="262"/>
      <c r="H213" s="262"/>
      <c r="I213" s="266"/>
      <c r="J213" s="263"/>
      <c r="K213" s="263"/>
      <c r="L213" s="263"/>
      <c r="M213" s="275"/>
      <c r="N213" s="855" t="s">
        <v>21</v>
      </c>
      <c r="O213" s="855"/>
      <c r="P213" s="855"/>
      <c r="Q213" s="276"/>
      <c r="R213" s="855" t="s">
        <v>21</v>
      </c>
      <c r="S213" s="855"/>
      <c r="T213" s="855"/>
      <c r="U213" s="277"/>
      <c r="V213" s="855" t="s">
        <v>21</v>
      </c>
      <c r="W213" s="855"/>
      <c r="X213" s="855"/>
      <c r="Y213" s="276"/>
      <c r="Z213" s="855" t="s">
        <v>21</v>
      </c>
      <c r="AA213" s="855"/>
      <c r="AB213" s="855"/>
      <c r="AC213" s="276"/>
      <c r="AD213" s="855" t="s">
        <v>21</v>
      </c>
      <c r="AE213" s="855"/>
      <c r="AF213" s="855"/>
      <c r="AG213" s="275"/>
      <c r="AH213" s="855" t="s">
        <v>21</v>
      </c>
      <c r="AI213" s="855"/>
      <c r="AJ213" s="855"/>
      <c r="AK213" s="263"/>
      <c r="AL213"/>
      <c r="AM213"/>
      <c r="AN213"/>
      <c r="AO213" s="100"/>
      <c r="AP213" s="100"/>
      <c r="AQ213" s="100"/>
      <c r="AR213" s="100"/>
      <c r="AS213" s="105"/>
      <c r="AT213" s="830"/>
      <c r="AU213" s="104"/>
      <c r="AV213" s="103"/>
      <c r="AW213" s="103"/>
      <c r="AX213" s="103"/>
      <c r="AY213" s="103"/>
      <c r="AZ213" s="103"/>
      <c r="BA213" s="103"/>
      <c r="BB213" s="172"/>
      <c r="BC213" s="172"/>
    </row>
    <row r="214" spans="2:66" ht="4" customHeight="1">
      <c r="D214" s="165"/>
      <c r="E214" s="165"/>
      <c r="F214" s="165"/>
      <c r="G214" s="165"/>
      <c r="H214" s="165"/>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K214" s="100"/>
      <c r="AL214" s="100"/>
      <c r="AM214" s="100"/>
      <c r="AN214" s="100"/>
      <c r="AO214" s="100"/>
      <c r="AP214" s="100"/>
      <c r="AQ214" s="100"/>
      <c r="AR214" s="100"/>
      <c r="AS214" s="105"/>
      <c r="AT214" s="830"/>
      <c r="AU214" s="104"/>
      <c r="AV214" s="103"/>
      <c r="AW214" s="103"/>
      <c r="AX214" s="103"/>
      <c r="AY214" s="103"/>
      <c r="AZ214" s="103"/>
      <c r="BA214" s="103"/>
      <c r="BB214" s="172"/>
      <c r="BC214" s="172"/>
    </row>
    <row r="215" spans="2:66" ht="31" hidden="1" customHeight="1">
      <c r="AG215" s="101"/>
      <c r="AH215" s="101"/>
      <c r="AI215" s="101"/>
      <c r="AJ215" s="101"/>
      <c r="AK215" s="101"/>
      <c r="AL215" s="100"/>
      <c r="AM215"/>
      <c r="AN215"/>
      <c r="AO215"/>
      <c r="AP215"/>
      <c r="AQ215"/>
      <c r="AR215"/>
      <c r="AS215" s="100"/>
      <c r="AT215" s="171"/>
      <c r="AU215" s="251"/>
      <c r="AV215" s="178"/>
      <c r="AW215" s="178"/>
      <c r="AX215" s="178"/>
      <c r="AY215" s="178"/>
      <c r="AZ215" s="172"/>
      <c r="BA215" s="172"/>
      <c r="BB215" s="172"/>
      <c r="BC215" s="172"/>
    </row>
    <row r="216" spans="2:66" ht="2" customHeight="1">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c r="AN216"/>
      <c r="AO216"/>
      <c r="AP216"/>
      <c r="AQ216"/>
      <c r="AR216"/>
      <c r="AS216" s="100"/>
      <c r="AT216" s="171"/>
      <c r="AU216" s="104"/>
      <c r="AV216" s="103"/>
      <c r="AW216" s="103"/>
      <c r="AX216" s="103"/>
      <c r="AY216" s="103"/>
      <c r="AZ216" s="103"/>
      <c r="BA216" s="103"/>
      <c r="BB216" s="103"/>
      <c r="BC216" s="103"/>
    </row>
    <row r="217" spans="2:66" ht="248" customHeight="1" thickBot="1">
      <c r="AL217" s="100"/>
      <c r="AM217"/>
      <c r="AN217"/>
      <c r="AO217"/>
      <c r="AP217"/>
      <c r="AQ217"/>
      <c r="AR217"/>
      <c r="AS217" s="100"/>
      <c r="AT217" s="171"/>
      <c r="AU217" s="104"/>
      <c r="AV217" s="103"/>
      <c r="AW217" s="103"/>
      <c r="AX217" s="103"/>
      <c r="AY217" s="103"/>
      <c r="AZ217" s="103"/>
      <c r="BA217" s="103"/>
      <c r="BB217" s="103"/>
      <c r="BC217" s="103"/>
    </row>
    <row r="218" spans="2:66" ht="47" customHeight="1" thickBot="1">
      <c r="B218" s="1189" t="s">
        <v>544</v>
      </c>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6"/>
      <c r="Z218" s="100"/>
      <c r="AA218" s="1163" t="s">
        <v>356</v>
      </c>
      <c r="AB218" s="1163"/>
      <c r="AC218" s="1163"/>
      <c r="AD218" s="1163"/>
      <c r="AE218" s="1163"/>
      <c r="AF218" s="1163"/>
      <c r="AG218" s="1163"/>
      <c r="AH218" s="1163"/>
      <c r="AI218" s="1163"/>
      <c r="AJ218" s="1163"/>
      <c r="AK218" s="1163"/>
      <c r="AL218" s="1163"/>
      <c r="AM218" s="1163"/>
      <c r="AN218" s="1163"/>
      <c r="AO218"/>
      <c r="AP218"/>
      <c r="AQ218"/>
      <c r="AR218"/>
      <c r="AS218" s="100"/>
      <c r="AT218" s="104"/>
      <c r="AU218" s="104"/>
      <c r="AV218" s="104"/>
      <c r="AW218" s="104"/>
      <c r="AX218" s="104"/>
      <c r="AY218" s="188"/>
      <c r="AZ218" s="104"/>
      <c r="BA218" s="104"/>
      <c r="BB218" s="104"/>
      <c r="BC218" s="104"/>
      <c r="BD218" s="104"/>
      <c r="BE218" s="171"/>
      <c r="BF218" s="103"/>
      <c r="BG218" s="103"/>
      <c r="BH218" s="103"/>
      <c r="BI218" s="103"/>
      <c r="BJ218" s="103"/>
      <c r="BK218" s="103"/>
      <c r="BL218" s="103"/>
      <c r="BM218" s="103"/>
      <c r="BN218" s="103"/>
    </row>
    <row r="219" spans="2:66" ht="22" customHeight="1" thickBot="1">
      <c r="G219" s="880" t="s">
        <v>378</v>
      </c>
      <c r="H219" s="880"/>
      <c r="I219" s="880"/>
      <c r="J219" s="880"/>
      <c r="K219" s="880"/>
      <c r="L219" s="880"/>
      <c r="M219" s="880"/>
      <c r="N219" s="880"/>
      <c r="O219" s="880"/>
      <c r="P219" s="880"/>
      <c r="Q219" s="880"/>
      <c r="R219" s="880"/>
      <c r="S219" s="880"/>
      <c r="T219" s="880"/>
      <c r="U219" s="880"/>
      <c r="V219" s="880"/>
      <c r="W219" s="880"/>
      <c r="X219" s="880"/>
      <c r="Y219" s="115"/>
      <c r="Z219" s="115"/>
      <c r="AA219" s="115"/>
      <c r="AB219" s="115"/>
      <c r="AC219" s="115"/>
      <c r="AD219" s="115"/>
      <c r="AE219" s="115"/>
      <c r="AF219" s="115"/>
      <c r="AG219" s="115"/>
      <c r="AH219" s="115"/>
      <c r="AI219" s="115"/>
      <c r="AJ219" s="115"/>
      <c r="AK219" s="115"/>
      <c r="AL219" s="115"/>
      <c r="AM219"/>
      <c r="AN219"/>
      <c r="AO219"/>
      <c r="AP219"/>
      <c r="AQ219"/>
      <c r="AR219"/>
      <c r="AS219" s="100"/>
      <c r="AT219" s="104"/>
      <c r="AU219" s="104"/>
      <c r="AV219" s="104"/>
      <c r="AW219" s="104"/>
      <c r="AX219" s="170"/>
      <c r="AY219" s="104"/>
      <c r="AZ219" s="104"/>
      <c r="BA219" s="104"/>
      <c r="BB219" s="104"/>
      <c r="BC219" s="104"/>
      <c r="BD219" s="104"/>
      <c r="BE219" s="103"/>
      <c r="BF219" s="103"/>
      <c r="BG219" s="103"/>
    </row>
    <row r="220" spans="2:66" ht="44" customHeight="1">
      <c r="B220" s="114"/>
      <c r="C220" s="114"/>
      <c r="D220" s="870" t="s">
        <v>22</v>
      </c>
      <c r="E220" s="870"/>
      <c r="G220" s="1190"/>
      <c r="H220" s="872"/>
      <c r="I220" s="872"/>
      <c r="J220" s="872"/>
      <c r="K220" s="872"/>
      <c r="L220" s="872"/>
      <c r="M220" s="872"/>
      <c r="N220" s="872"/>
      <c r="O220" s="872"/>
      <c r="P220" s="872"/>
      <c r="Q220" s="872"/>
      <c r="R220" s="872"/>
      <c r="S220" s="872"/>
      <c r="T220" s="872"/>
      <c r="U220" s="872"/>
      <c r="V220" s="872"/>
      <c r="W220" s="872"/>
      <c r="X220" s="872"/>
      <c r="Y220" s="873"/>
      <c r="Z220"/>
      <c r="AA220"/>
      <c r="AB220" s="856" t="s">
        <v>355</v>
      </c>
      <c r="AC220" s="856"/>
      <c r="AD220" s="856"/>
      <c r="AE220"/>
      <c r="AF220" s="856" t="s">
        <v>357</v>
      </c>
      <c r="AG220" s="856"/>
      <c r="AH220" s="856"/>
      <c r="AI220" s="101"/>
      <c r="AJ220" s="856" t="s">
        <v>358</v>
      </c>
      <c r="AK220" s="856"/>
      <c r="AL220" s="856"/>
      <c r="AM220"/>
      <c r="AN220"/>
      <c r="AO220"/>
      <c r="AP220"/>
      <c r="AQ220"/>
      <c r="AR220"/>
      <c r="AS220" s="100"/>
      <c r="AT220" s="713" t="s">
        <v>433</v>
      </c>
      <c r="AU220" s="104"/>
      <c r="AV220" s="104"/>
      <c r="AW220" s="104"/>
      <c r="AX220" s="104"/>
      <c r="AY220" s="188"/>
      <c r="AZ220" s="104"/>
      <c r="BA220" s="104"/>
      <c r="BB220" s="104"/>
      <c r="BC220" s="104"/>
      <c r="BD220" s="104"/>
      <c r="BE220" s="171"/>
      <c r="BF220" s="103"/>
      <c r="BG220" s="103"/>
      <c r="BH220" s="103"/>
      <c r="BI220" s="103"/>
      <c r="BJ220" s="103"/>
      <c r="BK220" s="103"/>
      <c r="BL220" s="103"/>
      <c r="BM220" s="103"/>
      <c r="BN220" s="103"/>
    </row>
    <row r="221" spans="2:66" ht="7" customHeight="1" thickBot="1">
      <c r="B221" s="179"/>
      <c r="C221" s="114"/>
      <c r="G221" s="874"/>
      <c r="H221" s="875"/>
      <c r="I221" s="875"/>
      <c r="J221" s="875"/>
      <c r="K221" s="875"/>
      <c r="L221" s="875"/>
      <c r="M221" s="875"/>
      <c r="N221" s="875"/>
      <c r="O221" s="875"/>
      <c r="P221" s="875"/>
      <c r="Q221" s="875"/>
      <c r="R221" s="875"/>
      <c r="S221" s="875"/>
      <c r="T221" s="875"/>
      <c r="U221" s="875"/>
      <c r="V221" s="875"/>
      <c r="W221" s="875"/>
      <c r="X221" s="875"/>
      <c r="Y221" s="876"/>
      <c r="Z221"/>
      <c r="AA221"/>
      <c r="AB221"/>
      <c r="AC221"/>
      <c r="AD221"/>
      <c r="AE221"/>
      <c r="AF221"/>
      <c r="AG221"/>
      <c r="AH221"/>
      <c r="AI221" s="101"/>
      <c r="AJ221"/>
      <c r="AK221"/>
      <c r="AL221"/>
      <c r="AM221"/>
      <c r="AN221"/>
      <c r="AO221"/>
      <c r="AP221"/>
      <c r="AQ221"/>
      <c r="AR221"/>
      <c r="AS221" s="194"/>
      <c r="AT221" s="713"/>
      <c r="AU221" s="206"/>
      <c r="AV221" s="206"/>
      <c r="AW221" s="206"/>
      <c r="AX221" s="206"/>
      <c r="AY221" s="206"/>
      <c r="AZ221" s="104"/>
      <c r="BA221" s="104"/>
      <c r="BB221" s="104"/>
      <c r="BC221" s="104"/>
      <c r="BD221" s="104"/>
      <c r="BE221" s="171"/>
      <c r="BF221" s="103"/>
      <c r="BG221" s="103"/>
      <c r="BH221" s="103"/>
      <c r="BI221" s="103"/>
      <c r="BJ221" s="103"/>
      <c r="BK221" s="103"/>
      <c r="BL221" s="103"/>
      <c r="BM221" s="103"/>
      <c r="BN221" s="103"/>
    </row>
    <row r="222" spans="2:66" ht="23" customHeight="1" thickBot="1">
      <c r="B222" s="863" t="s">
        <v>359</v>
      </c>
      <c r="C222" s="865" t="s">
        <v>230</v>
      </c>
      <c r="D222" s="866"/>
      <c r="E222" s="867" t="str">
        <f>IFERROR((ROUNDUP(AVERAGE(N212,R212,V212,Z212,AD212,AH212)*2,0)/2),"")</f>
        <v/>
      </c>
      <c r="F222" s="869" t="s">
        <v>21</v>
      </c>
      <c r="G222" s="874"/>
      <c r="H222" s="875"/>
      <c r="I222" s="875"/>
      <c r="J222" s="875"/>
      <c r="K222" s="875"/>
      <c r="L222" s="875"/>
      <c r="M222" s="875"/>
      <c r="N222" s="875"/>
      <c r="O222" s="875"/>
      <c r="P222" s="875"/>
      <c r="Q222" s="875"/>
      <c r="R222" s="875"/>
      <c r="S222" s="875"/>
      <c r="T222" s="875"/>
      <c r="U222" s="875"/>
      <c r="V222" s="875"/>
      <c r="W222" s="875"/>
      <c r="X222" s="875"/>
      <c r="Y222" s="876"/>
      <c r="Z222"/>
      <c r="AA222"/>
      <c r="AB222" s="849" t="str">
        <f>IF(+Q121="","",+Q121)</f>
        <v/>
      </c>
      <c r="AC222" s="850"/>
      <c r="AD222" s="851"/>
      <c r="AE222"/>
      <c r="AF222" s="849" t="str">
        <f>IF(+Y121="","",Y121)</f>
        <v/>
      </c>
      <c r="AG222" s="850"/>
      <c r="AH222" s="851"/>
      <c r="AI222" s="101"/>
      <c r="AJ222" s="849" t="str">
        <f>IF(+AG121="","",AG121)</f>
        <v/>
      </c>
      <c r="AK222" s="850"/>
      <c r="AL222" s="851"/>
      <c r="AM222"/>
      <c r="AN222"/>
      <c r="AO222"/>
      <c r="AP222"/>
      <c r="AQ222"/>
      <c r="AR222"/>
      <c r="AS222" s="194"/>
      <c r="AT222" s="713"/>
      <c r="AU222" s="206"/>
      <c r="AV222" s="206"/>
      <c r="AW222" s="206"/>
      <c r="AX222" s="206"/>
      <c r="AY222" s="206"/>
      <c r="AZ222" s="104"/>
      <c r="BA222" s="104"/>
      <c r="BB222" s="104"/>
      <c r="BC222" s="104"/>
      <c r="BD222" s="104"/>
      <c r="BE222" s="171"/>
      <c r="BF222" s="103"/>
      <c r="BG222" s="103"/>
      <c r="BH222" s="103"/>
      <c r="BI222" s="103"/>
      <c r="BJ222" s="103"/>
      <c r="BK222" s="103"/>
      <c r="BL222" s="103"/>
      <c r="BM222" s="103"/>
      <c r="BN222" s="103"/>
    </row>
    <row r="223" spans="2:66" ht="23" customHeight="1" thickBot="1">
      <c r="B223" s="864"/>
      <c r="C223" s="865"/>
      <c r="D223" s="866"/>
      <c r="E223" s="868"/>
      <c r="F223" s="869"/>
      <c r="G223" s="877"/>
      <c r="H223" s="878"/>
      <c r="I223" s="878"/>
      <c r="J223" s="878"/>
      <c r="K223" s="878"/>
      <c r="L223" s="878"/>
      <c r="M223" s="878"/>
      <c r="N223" s="878"/>
      <c r="O223" s="878"/>
      <c r="P223" s="878"/>
      <c r="Q223" s="878"/>
      <c r="R223" s="878"/>
      <c r="S223" s="878"/>
      <c r="T223" s="878"/>
      <c r="U223" s="878"/>
      <c r="V223" s="878"/>
      <c r="W223" s="878"/>
      <c r="X223" s="878"/>
      <c r="Y223" s="879"/>
      <c r="Z223" s="194"/>
      <c r="AA223" s="194"/>
      <c r="AB223" s="194"/>
      <c r="AC223" s="194"/>
      <c r="AD223" s="194"/>
      <c r="AE223" s="194"/>
      <c r="AF223" s="194"/>
      <c r="AG223" s="194"/>
      <c r="AH223" s="194"/>
      <c r="AI223" s="194"/>
      <c r="AJ223" s="194"/>
      <c r="AK223" s="194"/>
      <c r="AL223" s="194"/>
      <c r="AM223"/>
      <c r="AN223"/>
      <c r="AO223"/>
      <c r="AP223"/>
      <c r="AQ223"/>
      <c r="AR223"/>
      <c r="AS223" s="100"/>
      <c r="AT223" s="171"/>
      <c r="AU223" s="104"/>
      <c r="AV223" s="103"/>
      <c r="AW223" s="103"/>
      <c r="AX223" s="103"/>
      <c r="AY223" s="103"/>
      <c r="AZ223" s="103"/>
      <c r="BA223" s="103"/>
      <c r="BB223" s="103"/>
      <c r="BC223" s="103"/>
    </row>
    <row r="224" spans="2:66" ht="3" customHeight="1">
      <c r="I224" s="180"/>
      <c r="AL224" s="100"/>
      <c r="AM224" s="100"/>
      <c r="AN224" s="100"/>
      <c r="AO224" s="100"/>
      <c r="AP224" s="100"/>
      <c r="AQ224" s="100"/>
      <c r="AR224" s="100"/>
      <c r="AS224" s="100"/>
      <c r="AT224" s="171"/>
      <c r="AU224" s="104"/>
      <c r="AV224" s="103"/>
      <c r="AW224" s="103"/>
      <c r="AX224" s="103"/>
      <c r="AY224" s="103"/>
      <c r="AZ224" s="103"/>
      <c r="BA224" s="103"/>
      <c r="BB224" s="103"/>
      <c r="BC224" s="103"/>
    </row>
    <row r="225" spans="2:55" ht="5" customHeight="1">
      <c r="AL225" s="100"/>
      <c r="AM225" s="100"/>
      <c r="AN225" s="100"/>
      <c r="AO225" s="100"/>
      <c r="AP225" s="100"/>
      <c r="AQ225" s="100"/>
      <c r="AR225" s="100"/>
      <c r="AS225" s="100"/>
      <c r="AT225" s="171"/>
      <c r="AU225" s="104"/>
      <c r="AV225" s="103"/>
      <c r="AW225" s="103"/>
      <c r="AX225" s="103"/>
      <c r="AY225" s="103"/>
      <c r="AZ225" s="103"/>
      <c r="BA225" s="103"/>
      <c r="BB225" s="103"/>
      <c r="BC225" s="103"/>
    </row>
    <row r="226" spans="2:55" ht="3" customHeight="1">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0"/>
      <c r="AT226" s="171"/>
      <c r="AU226" s="104"/>
      <c r="AV226" s="103"/>
      <c r="AW226" s="103"/>
      <c r="AX226" s="103"/>
      <c r="AY226" s="103"/>
      <c r="AZ226" s="103"/>
      <c r="BA226" s="103"/>
      <c r="BB226" s="103"/>
      <c r="BC226" s="103"/>
    </row>
    <row r="227" spans="2:55" ht="7" customHeight="1" thickBot="1">
      <c r="AL227" s="100"/>
      <c r="AM227" s="100"/>
      <c r="AN227" s="100"/>
      <c r="AO227" s="100"/>
      <c r="AP227" s="100"/>
      <c r="AQ227" s="100"/>
      <c r="AR227" s="100"/>
      <c r="AS227" s="100"/>
      <c r="AT227" s="171"/>
      <c r="AU227" s="104"/>
      <c r="AV227" s="103"/>
      <c r="AW227" s="103"/>
      <c r="AX227" s="103"/>
      <c r="AY227" s="103"/>
      <c r="AZ227" s="103"/>
      <c r="BA227" s="103"/>
      <c r="BB227" s="103"/>
      <c r="BC227" s="103"/>
    </row>
    <row r="228" spans="2:55" ht="37" customHeight="1" thickBot="1">
      <c r="B228" s="487" t="s">
        <v>546</v>
      </c>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7"/>
      <c r="AS228" s="100"/>
      <c r="AT228" s="171"/>
      <c r="AU228" s="104"/>
      <c r="AV228" s="103"/>
      <c r="AW228" s="103"/>
      <c r="AX228" s="103"/>
      <c r="AY228" s="103"/>
      <c r="AZ228" s="103"/>
      <c r="BA228" s="103"/>
      <c r="BB228" s="103"/>
      <c r="BC228" s="103"/>
    </row>
    <row r="229" spans="2:55" ht="5" customHeight="1" thickBot="1">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K229" s="100"/>
      <c r="AL229" s="100"/>
      <c r="AM229" s="100"/>
      <c r="AN229" s="100"/>
      <c r="AO229" s="100"/>
      <c r="AP229" s="100"/>
      <c r="AQ229" s="100"/>
      <c r="AR229" s="100"/>
      <c r="AS229" s="100"/>
      <c r="AT229" s="171"/>
      <c r="AU229" s="104"/>
      <c r="AV229" s="103"/>
      <c r="AW229" s="103"/>
      <c r="AX229" s="103"/>
      <c r="AY229" s="103"/>
      <c r="AZ229" s="103"/>
      <c r="BA229" s="103"/>
      <c r="BB229" s="103"/>
      <c r="BC229" s="103"/>
    </row>
    <row r="230" spans="2:55" ht="31" customHeight="1" thickBot="1">
      <c r="C230" s="921" t="s">
        <v>1</v>
      </c>
      <c r="D230" s="922"/>
      <c r="E230" s="922"/>
      <c r="F230" s="923" t="s">
        <v>49</v>
      </c>
      <c r="G230" s="924"/>
      <c r="H230" s="924"/>
      <c r="I230" s="924"/>
      <c r="J230" s="924"/>
      <c r="K230" s="925"/>
      <c r="L230" s="926" t="s">
        <v>45</v>
      </c>
      <c r="M230" s="926"/>
      <c r="N230" s="926"/>
      <c r="O230" s="926"/>
      <c r="P230" s="926"/>
      <c r="Q230" s="926"/>
      <c r="R230" s="927"/>
      <c r="AL230" s="100"/>
      <c r="AM230" s="100"/>
      <c r="AN230" s="100"/>
      <c r="AO230" s="100"/>
      <c r="AP230" s="100"/>
      <c r="AQ230" s="100"/>
      <c r="AR230" s="100"/>
      <c r="AS230" s="100"/>
      <c r="AT230" s="171"/>
      <c r="AU230" s="104"/>
      <c r="AV230" s="103"/>
      <c r="AW230" s="103"/>
      <c r="AX230" s="103"/>
      <c r="AY230" s="103"/>
      <c r="AZ230" s="103"/>
      <c r="BA230" s="103"/>
      <c r="BB230" s="103"/>
      <c r="BC230" s="103"/>
    </row>
    <row r="231" spans="2:55" ht="75" customHeight="1" thickBot="1">
      <c r="C231" s="943" t="str">
        <f>+C4</f>
        <v/>
      </c>
      <c r="D231" s="944"/>
      <c r="E231" s="945"/>
      <c r="F231" s="946" t="str">
        <f>+F4</f>
        <v>Nom du Candidat 4</v>
      </c>
      <c r="G231" s="947"/>
      <c r="H231" s="947"/>
      <c r="I231" s="947"/>
      <c r="J231" s="947"/>
      <c r="K231" s="948"/>
      <c r="L231" s="949">
        <f>+L4</f>
        <v>0</v>
      </c>
      <c r="M231" s="950"/>
      <c r="N231" s="950"/>
      <c r="O231" s="950"/>
      <c r="P231" s="950"/>
      <c r="Q231" s="950"/>
      <c r="R231" s="951"/>
      <c r="AL231" s="100"/>
      <c r="AM231" s="100"/>
      <c r="AN231" s="100"/>
      <c r="AO231" s="100"/>
      <c r="AP231" s="100"/>
      <c r="AQ231" s="100"/>
      <c r="AR231" s="100"/>
      <c r="AS231" s="100"/>
      <c r="AT231" s="171"/>
      <c r="AU231" s="104"/>
      <c r="AV231" s="103"/>
      <c r="AW231" s="103"/>
      <c r="AX231" s="103"/>
      <c r="AY231" s="103"/>
      <c r="AZ231" s="103"/>
      <c r="BA231" s="103"/>
      <c r="BB231" s="103"/>
      <c r="BC231" s="103"/>
    </row>
    <row r="232" spans="2:55" ht="7" customHeight="1">
      <c r="C232" s="181"/>
      <c r="D232" s="181"/>
      <c r="E232" s="181"/>
      <c r="F232" s="182"/>
      <c r="G232" s="182"/>
      <c r="H232" s="182"/>
      <c r="I232" s="182"/>
      <c r="J232" s="182"/>
      <c r="K232" s="182"/>
      <c r="L232" s="182"/>
      <c r="M232" s="182"/>
      <c r="N232" s="182"/>
      <c r="O232" s="182"/>
      <c r="P232" s="182"/>
      <c r="Q232" s="182"/>
      <c r="R232" s="182"/>
      <c r="AL232" s="100"/>
      <c r="AM232" s="100"/>
      <c r="AN232" s="100"/>
      <c r="AO232" s="100"/>
      <c r="AP232" s="100"/>
      <c r="AQ232" s="100"/>
      <c r="AR232" s="100"/>
      <c r="AS232" s="100"/>
      <c r="AT232" s="171"/>
      <c r="AU232" s="104"/>
      <c r="AV232" s="103"/>
      <c r="AW232" s="103"/>
      <c r="AX232" s="103"/>
      <c r="AY232" s="103"/>
      <c r="AZ232" s="103"/>
      <c r="BA232" s="103"/>
      <c r="BB232" s="103"/>
      <c r="BC232" s="103"/>
    </row>
    <row r="233" spans="2:55" ht="4" customHeight="1" thickBot="1">
      <c r="AL233" s="100"/>
      <c r="AM233" s="100"/>
      <c r="AN233" s="100"/>
      <c r="AO233" s="100"/>
      <c r="AP233" s="100"/>
      <c r="AQ233" s="100"/>
      <c r="AR233" s="100"/>
      <c r="AS233" s="100"/>
      <c r="AT233" s="171"/>
      <c r="AU233" s="104"/>
      <c r="AV233" s="103"/>
      <c r="AW233" s="103"/>
      <c r="AX233" s="103"/>
      <c r="AY233" s="103"/>
      <c r="AZ233" s="103"/>
      <c r="BA233" s="103"/>
      <c r="BB233" s="103"/>
      <c r="BC233" s="103"/>
    </row>
    <row r="234" spans="2:55" ht="26" customHeight="1" thickTop="1" thickBot="1">
      <c r="B234" s="915" t="s">
        <v>98</v>
      </c>
      <c r="C234" s="916"/>
      <c r="D234" s="916"/>
      <c r="E234" s="916"/>
      <c r="F234" s="916"/>
      <c r="G234" s="916"/>
      <c r="H234" s="916"/>
      <c r="I234" s="917"/>
      <c r="J234" s="915" t="s">
        <v>99</v>
      </c>
      <c r="K234" s="916"/>
      <c r="L234" s="916"/>
      <c r="M234" s="916"/>
      <c r="N234" s="916"/>
      <c r="O234" s="916"/>
      <c r="P234" s="916"/>
      <c r="Q234" s="916"/>
      <c r="R234" s="916"/>
      <c r="S234" s="916"/>
      <c r="T234" s="916"/>
      <c r="U234" s="916"/>
      <c r="V234" s="916"/>
      <c r="W234" s="916"/>
      <c r="X234" s="916"/>
      <c r="Y234" s="916"/>
      <c r="Z234" s="916"/>
      <c r="AA234" s="916"/>
      <c r="AB234" s="916"/>
      <c r="AC234" s="916"/>
      <c r="AD234" s="916"/>
      <c r="AE234" s="916"/>
      <c r="AF234" s="916"/>
      <c r="AG234" s="916"/>
      <c r="AH234" s="916"/>
      <c r="AI234" s="916"/>
      <c r="AJ234" s="916"/>
      <c r="AK234" s="916"/>
      <c r="AL234" s="916"/>
      <c r="AM234" s="916"/>
      <c r="AN234" s="916"/>
      <c r="AO234" s="916"/>
      <c r="AP234" s="916"/>
      <c r="AQ234" s="916"/>
      <c r="AR234" s="917"/>
      <c r="AS234" s="100"/>
      <c r="AT234" s="171"/>
      <c r="AU234" s="104"/>
      <c r="AV234" s="103"/>
      <c r="AW234" s="103"/>
      <c r="AX234" s="103"/>
      <c r="AY234" s="103"/>
      <c r="AZ234" s="103"/>
      <c r="BA234" s="103"/>
      <c r="BB234" s="103"/>
      <c r="BC234" s="103"/>
    </row>
    <row r="235" spans="2:55" ht="164" customHeight="1" thickTop="1">
      <c r="B235" s="918"/>
      <c r="C235" s="919"/>
      <c r="D235" s="919"/>
      <c r="E235" s="919"/>
      <c r="F235" s="919"/>
      <c r="G235" s="919"/>
      <c r="H235" s="919"/>
      <c r="I235" s="920"/>
      <c r="J235" s="918"/>
      <c r="K235" s="919"/>
      <c r="L235" s="919"/>
      <c r="M235" s="919"/>
      <c r="N235" s="919"/>
      <c r="O235" s="919"/>
      <c r="P235" s="919"/>
      <c r="Q235" s="919"/>
      <c r="R235" s="919"/>
      <c r="S235" s="919"/>
      <c r="T235" s="919"/>
      <c r="U235" s="919"/>
      <c r="V235" s="919"/>
      <c r="W235" s="919"/>
      <c r="X235" s="919"/>
      <c r="Y235" s="919"/>
      <c r="Z235" s="919"/>
      <c r="AA235" s="919"/>
      <c r="AB235" s="919"/>
      <c r="AC235" s="919"/>
      <c r="AD235" s="919"/>
      <c r="AE235" s="919"/>
      <c r="AF235" s="919"/>
      <c r="AG235" s="919"/>
      <c r="AH235" s="919"/>
      <c r="AI235" s="919"/>
      <c r="AJ235" s="919"/>
      <c r="AK235" s="919"/>
      <c r="AL235" s="919"/>
      <c r="AM235" s="919"/>
      <c r="AN235" s="919"/>
      <c r="AO235" s="919"/>
      <c r="AP235" s="919"/>
      <c r="AQ235" s="919"/>
      <c r="AR235" s="920"/>
      <c r="AS235" s="100"/>
      <c r="AT235" s="255" t="s">
        <v>434</v>
      </c>
      <c r="AU235" s="104"/>
      <c r="AV235" s="103"/>
      <c r="AW235" s="103"/>
      <c r="AX235" s="103"/>
      <c r="AY235" s="103"/>
      <c r="AZ235" s="103"/>
      <c r="BA235" s="103"/>
      <c r="BB235" s="103"/>
      <c r="BC235" s="103"/>
    </row>
    <row r="236" spans="2:55" s="115" customFormat="1" ht="21" customHeight="1" thickBot="1">
      <c r="B236" s="928" t="s">
        <v>100</v>
      </c>
      <c r="C236" s="929"/>
      <c r="D236" s="929"/>
      <c r="E236" s="929"/>
      <c r="F236" s="929"/>
      <c r="G236" s="929"/>
      <c r="H236" s="929"/>
      <c r="I236" s="929"/>
      <c r="J236" s="929" t="s">
        <v>102</v>
      </c>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c r="AL236" s="929"/>
      <c r="AM236" s="929"/>
      <c r="AN236" s="929"/>
      <c r="AO236" s="929"/>
      <c r="AP236" s="929"/>
      <c r="AQ236" s="929"/>
      <c r="AR236" s="936"/>
      <c r="AS236" s="100"/>
      <c r="AT236" s="171"/>
      <c r="AU236" s="252"/>
      <c r="AV236" s="183"/>
      <c r="AW236" s="183"/>
      <c r="AX236" s="183"/>
      <c r="AY236" s="183"/>
      <c r="AZ236" s="183"/>
      <c r="BA236" s="183"/>
      <c r="BB236" s="183"/>
      <c r="BC236" s="183"/>
    </row>
    <row r="237" spans="2:55" ht="29" customHeight="1" thickTop="1" thickBot="1">
      <c r="B237" s="195" t="s">
        <v>101</v>
      </c>
      <c r="C237" s="930" t="str">
        <f>IF(+D7="","",D7)</f>
        <v>inscrire lieux PFMP 1</v>
      </c>
      <c r="D237" s="931"/>
      <c r="E237" s="931"/>
      <c r="F237" s="931"/>
      <c r="G237" s="931"/>
      <c r="H237" s="931"/>
      <c r="I237" s="931"/>
      <c r="J237" s="1160" t="s">
        <v>101</v>
      </c>
      <c r="K237" s="1161"/>
      <c r="L237" s="1161"/>
      <c r="M237" s="1161"/>
      <c r="N237" s="1162"/>
      <c r="O237" s="940" t="str">
        <f>IF(+D11="","",D11)</f>
        <v>inscrire lieux PFMP 2</v>
      </c>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c r="AN237" s="941"/>
      <c r="AO237" s="941"/>
      <c r="AP237" s="941"/>
      <c r="AQ237" s="941"/>
      <c r="AR237" s="942"/>
      <c r="AS237" s="100"/>
      <c r="AT237" s="171"/>
      <c r="AU237" s="104"/>
      <c r="AV237" s="103"/>
      <c r="AW237" s="103"/>
      <c r="AX237" s="103"/>
      <c r="AY237" s="103"/>
      <c r="AZ237" s="103"/>
      <c r="BA237" s="103"/>
      <c r="BB237" s="103"/>
      <c r="BC237" s="103"/>
    </row>
    <row r="238" spans="2:55" ht="163" customHeight="1" thickTop="1" thickBot="1">
      <c r="B238" s="912"/>
      <c r="C238" s="913"/>
      <c r="D238" s="913"/>
      <c r="E238" s="913"/>
      <c r="F238" s="913"/>
      <c r="G238" s="913"/>
      <c r="H238" s="913"/>
      <c r="I238" s="914"/>
      <c r="J238" s="937"/>
      <c r="K238" s="938"/>
      <c r="L238" s="938"/>
      <c r="M238" s="938"/>
      <c r="N238" s="938"/>
      <c r="O238" s="938"/>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38"/>
      <c r="AP238" s="938"/>
      <c r="AQ238" s="938"/>
      <c r="AR238" s="939"/>
      <c r="AS238" s="100"/>
      <c r="AT238" s="171"/>
      <c r="AU238" s="104"/>
      <c r="AV238" s="103"/>
      <c r="AW238" s="103"/>
      <c r="AX238" s="103"/>
      <c r="AY238" s="103"/>
      <c r="AZ238" s="103"/>
      <c r="BA238" s="103"/>
      <c r="BB238" s="103"/>
      <c r="BC238" s="103"/>
    </row>
    <row r="239" spans="2:55" ht="21" customHeight="1" thickTop="1" thickBot="1">
      <c r="B239" s="933" t="s">
        <v>103</v>
      </c>
      <c r="C239" s="934"/>
      <c r="D239" s="934"/>
      <c r="E239" s="934"/>
      <c r="F239" s="934"/>
      <c r="G239" s="934"/>
      <c r="H239" s="934"/>
      <c r="I239" s="935"/>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s="100"/>
      <c r="AT239" s="171"/>
      <c r="AU239" s="104"/>
      <c r="AV239" s="103"/>
      <c r="AW239" s="103"/>
      <c r="AX239" s="103"/>
      <c r="AY239" s="103"/>
      <c r="AZ239" s="103"/>
      <c r="BA239" s="103"/>
      <c r="BB239" s="103"/>
      <c r="BC239" s="103"/>
    </row>
    <row r="240" spans="2:55" s="115" customFormat="1" ht="32" customHeight="1" thickTop="1" thickBot="1">
      <c r="B240" s="184" t="s">
        <v>101</v>
      </c>
      <c r="C240" s="930" t="str">
        <f>IF(+D15="","",D15)</f>
        <v>inscrire lieux PFMP 3</v>
      </c>
      <c r="D240" s="931"/>
      <c r="E240" s="931"/>
      <c r="F240" s="931"/>
      <c r="G240" s="931"/>
      <c r="H240" s="931"/>
      <c r="I240" s="932"/>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s="100"/>
      <c r="AT240" s="171"/>
      <c r="AU240" s="252"/>
      <c r="AV240" s="183"/>
      <c r="AW240" s="183"/>
      <c r="AX240" s="183"/>
      <c r="AY240" s="183"/>
      <c r="AZ240" s="183"/>
      <c r="BA240" s="183"/>
      <c r="BB240" s="183"/>
      <c r="BC240" s="183"/>
    </row>
    <row r="241" spans="1:55" ht="164" customHeight="1" thickTop="1" thickBot="1">
      <c r="B241" s="912"/>
      <c r="C241" s="913"/>
      <c r="D241" s="913"/>
      <c r="E241" s="913"/>
      <c r="F241" s="913"/>
      <c r="G241" s="913"/>
      <c r="H241" s="913"/>
      <c r="I241" s="91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s="100"/>
      <c r="AT241" s="171"/>
      <c r="AU241" s="104"/>
      <c r="AV241" s="103"/>
      <c r="AW241" s="103"/>
      <c r="AX241" s="103"/>
      <c r="AY241" s="103"/>
      <c r="AZ241" s="103"/>
      <c r="BA241" s="103"/>
      <c r="BB241" s="103"/>
      <c r="BC241" s="103"/>
    </row>
    <row r="242" spans="1:55" ht="5" customHeight="1" thickTop="1">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K242" s="100"/>
      <c r="AL242" s="100"/>
      <c r="AM242" s="100"/>
      <c r="AN242" s="100"/>
      <c r="AO242" s="100"/>
      <c r="AP242" s="100"/>
      <c r="AQ242" s="100"/>
      <c r="AR242" s="100"/>
      <c r="AS242" s="100"/>
      <c r="AT242" s="171"/>
      <c r="AU242" s="104"/>
      <c r="AV242" s="103"/>
      <c r="AW242" s="103"/>
      <c r="AX242" s="103"/>
      <c r="AY242" s="103"/>
      <c r="AZ242" s="103"/>
      <c r="BA242" s="103"/>
      <c r="BB242" s="103"/>
      <c r="BC242" s="103"/>
    </row>
    <row r="243" spans="1:55" ht="54"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71"/>
      <c r="AU243" s="104"/>
      <c r="AV243" s="103"/>
      <c r="AW243" s="103"/>
      <c r="AX243" s="103"/>
      <c r="AY243" s="103"/>
      <c r="AZ243" s="103"/>
      <c r="BA243" s="103"/>
      <c r="BB243" s="103"/>
      <c r="BC243" s="103"/>
    </row>
    <row r="244" spans="1:55" s="115" customFormat="1" ht="14" customHeight="1">
      <c r="A244" s="18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71"/>
      <c r="AU244" s="252"/>
      <c r="AV244" s="183"/>
      <c r="AW244" s="183"/>
      <c r="AX244" s="183"/>
      <c r="AY244" s="183"/>
      <c r="AZ244" s="183"/>
      <c r="BA244" s="183"/>
      <c r="BB244" s="183"/>
      <c r="BC244" s="183"/>
    </row>
    <row r="245" spans="1:55" ht="66"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71"/>
      <c r="AU245" s="104"/>
      <c r="AV245" s="103"/>
      <c r="AW245" s="103"/>
      <c r="AX245" s="103"/>
      <c r="AY245" s="103"/>
      <c r="AZ245" s="103"/>
      <c r="BA245" s="103"/>
      <c r="BB245" s="103"/>
      <c r="BC245" s="103"/>
    </row>
    <row r="246" spans="1:55">
      <c r="A246" s="103"/>
      <c r="B246" s="103"/>
      <c r="C246" s="103"/>
      <c r="D246" s="103"/>
      <c r="E246" s="103"/>
      <c r="F246" s="103"/>
      <c r="G246" s="103"/>
      <c r="H246" s="103"/>
      <c r="I246" s="185"/>
      <c r="J246" s="185"/>
      <c r="K246" s="185"/>
      <c r="L246" s="185"/>
      <c r="M246" s="185"/>
      <c r="N246" s="185"/>
      <c r="O246" s="185"/>
      <c r="P246" s="185"/>
      <c r="Q246" s="185"/>
      <c r="R246" s="185"/>
      <c r="S246" s="185"/>
      <c r="T246" s="185"/>
      <c r="U246" s="185"/>
      <c r="V246" s="185"/>
      <c r="W246" s="185"/>
      <c r="X246" s="185"/>
      <c r="Y246" s="185"/>
      <c r="Z246" s="185"/>
      <c r="AA246" s="185"/>
      <c r="AB246" s="103"/>
      <c r="AC246" s="103"/>
      <c r="AD246" s="103"/>
      <c r="AE246" s="103"/>
      <c r="AF246" s="103"/>
      <c r="AG246" s="103"/>
      <c r="AH246" s="103"/>
      <c r="AI246" s="103"/>
      <c r="AJ246" s="103"/>
      <c r="AK246" s="103"/>
      <c r="AL246" s="103"/>
      <c r="AM246" s="103"/>
      <c r="AN246" s="103"/>
      <c r="AO246" s="103"/>
      <c r="AP246" s="103"/>
      <c r="AQ246" s="103"/>
      <c r="AR246" s="103"/>
      <c r="AS246" s="103"/>
      <c r="AT246" s="171"/>
      <c r="AU246" s="103"/>
      <c r="AV246" s="103"/>
      <c r="AW246" s="103"/>
      <c r="AX246" s="103"/>
      <c r="AY246" s="103"/>
      <c r="AZ246" s="103"/>
      <c r="BA246" s="103"/>
      <c r="BB246" s="103"/>
      <c r="BC246" s="103"/>
    </row>
    <row r="247" spans="1:55">
      <c r="A247" s="103"/>
      <c r="B247" s="103"/>
      <c r="C247" s="103"/>
      <c r="D247" s="103"/>
      <c r="E247" s="103"/>
      <c r="F247" s="103"/>
      <c r="G247" s="103"/>
      <c r="H247" s="103"/>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03"/>
      <c r="AH247" s="103"/>
      <c r="AI247" s="103"/>
      <c r="AJ247" s="103"/>
      <c r="AK247" s="186"/>
      <c r="AL247" s="103"/>
      <c r="AM247" s="103"/>
      <c r="AN247" s="103"/>
      <c r="AO247" s="103"/>
      <c r="AP247" s="103"/>
      <c r="AQ247" s="103"/>
      <c r="AR247" s="103"/>
      <c r="AS247" s="103"/>
      <c r="AT247" s="171"/>
      <c r="AU247" s="103"/>
      <c r="AV247" s="103"/>
      <c r="AW247" s="103"/>
      <c r="AX247" s="103"/>
      <c r="AY247" s="103"/>
      <c r="AZ247" s="103"/>
      <c r="BA247" s="103"/>
      <c r="BB247" s="103"/>
      <c r="BC247" s="103"/>
    </row>
    <row r="248" spans="1:55">
      <c r="A248" s="104"/>
      <c r="B248" s="104"/>
      <c r="C248" s="104"/>
      <c r="D248" s="104"/>
      <c r="E248" s="104"/>
      <c r="F248" s="104"/>
      <c r="G248" s="104"/>
      <c r="H248" s="104"/>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04"/>
      <c r="AH248" s="104"/>
      <c r="AI248" s="104"/>
      <c r="AJ248" s="104"/>
      <c r="AK248" s="188"/>
      <c r="AT248" s="171"/>
      <c r="AU248" s="103"/>
      <c r="AV248" s="103"/>
      <c r="AW248" s="103"/>
      <c r="AX248" s="103"/>
      <c r="AY248" s="103"/>
      <c r="AZ248" s="103"/>
      <c r="BA248" s="103"/>
      <c r="BB248" s="103"/>
      <c r="BC248" s="103"/>
    </row>
    <row r="249" spans="1:55">
      <c r="A249" s="104"/>
      <c r="B249" s="104"/>
      <c r="C249" s="104"/>
      <c r="D249" s="104"/>
      <c r="E249" s="104"/>
      <c r="F249" s="104"/>
      <c r="G249" s="104"/>
      <c r="H249" s="104"/>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04"/>
      <c r="AH249" s="104"/>
      <c r="AI249" s="104"/>
      <c r="AJ249" s="104"/>
      <c r="AK249" s="188"/>
      <c r="AT249" s="171"/>
      <c r="AU249" s="103"/>
      <c r="AV249" s="103"/>
      <c r="AW249" s="103"/>
      <c r="AX249" s="103"/>
      <c r="AY249" s="103"/>
      <c r="AZ249" s="103"/>
      <c r="BA249" s="103"/>
      <c r="BB249" s="103"/>
      <c r="BC249" s="103"/>
    </row>
    <row r="250" spans="1:55">
      <c r="A250" s="104"/>
      <c r="B250" s="104"/>
      <c r="C250" s="104"/>
      <c r="D250" s="104"/>
      <c r="E250" s="104"/>
      <c r="F250" s="104"/>
      <c r="G250" s="104"/>
      <c r="H250" s="104"/>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04"/>
      <c r="AH250" s="104"/>
      <c r="AI250" s="104"/>
      <c r="AJ250" s="104"/>
      <c r="AK250" s="188"/>
      <c r="AT250" s="171"/>
      <c r="AU250" s="103"/>
      <c r="AV250" s="103"/>
      <c r="AW250" s="103"/>
      <c r="AX250" s="103"/>
      <c r="AY250" s="103"/>
      <c r="AZ250" s="103"/>
      <c r="BA250" s="103"/>
      <c r="BB250" s="103"/>
      <c r="BC250" s="103"/>
    </row>
    <row r="251" spans="1:55">
      <c r="A251" s="104"/>
      <c r="B251" s="104"/>
      <c r="C251" s="104"/>
      <c r="D251" s="104"/>
      <c r="E251" s="104"/>
      <c r="F251" s="104"/>
      <c r="G251" s="104"/>
      <c r="H251" s="104"/>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04"/>
      <c r="AH251" s="104"/>
      <c r="AI251" s="104"/>
      <c r="AJ251" s="104"/>
      <c r="AK251" s="188"/>
      <c r="AT251" s="171"/>
      <c r="AU251" s="103"/>
      <c r="AV251" s="103"/>
      <c r="AW251" s="103"/>
      <c r="AX251" s="103"/>
      <c r="AY251" s="103"/>
      <c r="AZ251" s="103"/>
      <c r="BA251" s="103"/>
      <c r="BB251" s="103"/>
      <c r="BC251" s="103"/>
    </row>
    <row r="252" spans="1:55">
      <c r="A252" s="104"/>
      <c r="B252" s="104"/>
      <c r="C252" s="104"/>
      <c r="D252" s="104"/>
      <c r="E252" s="104"/>
      <c r="F252" s="104"/>
      <c r="G252" s="104"/>
      <c r="H252" s="104"/>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04"/>
      <c r="AH252" s="104"/>
      <c r="AI252" s="104"/>
      <c r="AJ252" s="104"/>
      <c r="AK252" s="188"/>
      <c r="AT252" s="171"/>
      <c r="AU252" s="103"/>
      <c r="AV252" s="103"/>
      <c r="AW252" s="103"/>
      <c r="AX252" s="103"/>
      <c r="AY252" s="103"/>
      <c r="AZ252" s="103"/>
      <c r="BA252" s="103"/>
      <c r="BB252" s="103"/>
      <c r="BC252" s="103"/>
    </row>
    <row r="253" spans="1:55">
      <c r="A253" s="104"/>
      <c r="B253" s="104"/>
      <c r="C253" s="104"/>
      <c r="D253" s="104"/>
      <c r="E253" s="104"/>
      <c r="F253" s="104"/>
      <c r="G253" s="104"/>
      <c r="H253" s="104"/>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04"/>
      <c r="AH253" s="104"/>
      <c r="AI253" s="104"/>
      <c r="AJ253" s="104"/>
      <c r="AK253" s="188"/>
      <c r="AT253" s="171"/>
      <c r="AU253" s="103"/>
      <c r="AV253" s="103"/>
      <c r="AW253" s="103"/>
      <c r="AX253" s="103"/>
      <c r="AY253" s="103"/>
      <c r="AZ253" s="103"/>
      <c r="BA253" s="103"/>
      <c r="BB253" s="103"/>
      <c r="BC253" s="103"/>
    </row>
    <row r="254" spans="1:55">
      <c r="A254" s="104"/>
      <c r="B254" s="104"/>
      <c r="C254" s="104"/>
      <c r="D254" s="104"/>
      <c r="E254" s="104"/>
      <c r="F254" s="104"/>
      <c r="G254" s="104"/>
      <c r="H254" s="104"/>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04"/>
      <c r="AH254" s="104"/>
      <c r="AI254" s="104"/>
      <c r="AJ254" s="104"/>
      <c r="AK254" s="188"/>
      <c r="AT254" s="171"/>
      <c r="AU254" s="103"/>
      <c r="AV254" s="103"/>
      <c r="AW254" s="103"/>
      <c r="AX254" s="103"/>
      <c r="AY254" s="103"/>
      <c r="AZ254" s="103"/>
      <c r="BA254" s="103"/>
      <c r="BB254" s="103"/>
      <c r="BC254" s="103"/>
    </row>
    <row r="255" spans="1:55">
      <c r="A255" s="104"/>
      <c r="B255" s="104"/>
      <c r="C255" s="104"/>
      <c r="D255" s="104"/>
      <c r="E255" s="104"/>
      <c r="F255" s="104"/>
      <c r="G255" s="104"/>
      <c r="H255" s="104"/>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04"/>
      <c r="AH255" s="104"/>
      <c r="AI255" s="104"/>
      <c r="AJ255" s="104"/>
      <c r="AK255" s="188"/>
      <c r="AT255" s="172"/>
      <c r="AU255" s="103"/>
      <c r="AV255" s="103"/>
      <c r="AW255" s="103"/>
      <c r="AX255" s="103"/>
      <c r="AY255" s="103"/>
      <c r="AZ255" s="103"/>
      <c r="BA255" s="103"/>
      <c r="BB255" s="103"/>
      <c r="BC255" s="103"/>
    </row>
    <row r="256" spans="1:55">
      <c r="A256" s="104"/>
      <c r="B256" s="104"/>
      <c r="C256" s="104"/>
      <c r="D256" s="104"/>
      <c r="E256" s="104"/>
      <c r="F256" s="104"/>
      <c r="G256" s="104"/>
      <c r="H256" s="104"/>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04"/>
      <c r="AH256" s="104"/>
      <c r="AI256" s="104"/>
      <c r="AJ256" s="104"/>
      <c r="AK256" s="188"/>
      <c r="AT256" s="172"/>
      <c r="AU256" s="103"/>
      <c r="AV256" s="103"/>
      <c r="AW256" s="103"/>
      <c r="AX256" s="103"/>
      <c r="AY256" s="103"/>
      <c r="AZ256" s="103"/>
      <c r="BA256" s="103"/>
      <c r="BB256" s="103"/>
      <c r="BC256" s="103"/>
    </row>
    <row r="257" spans="1:55">
      <c r="A257" s="104"/>
      <c r="B257" s="104"/>
      <c r="C257" s="104"/>
      <c r="D257" s="104"/>
      <c r="E257" s="104"/>
      <c r="F257" s="104"/>
      <c r="G257" s="104"/>
      <c r="H257" s="104"/>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04"/>
      <c r="AH257" s="104"/>
      <c r="AI257" s="104"/>
      <c r="AJ257" s="104"/>
      <c r="AK257" s="188"/>
      <c r="AT257" s="172"/>
      <c r="AU257" s="103"/>
      <c r="AV257" s="103"/>
      <c r="AW257" s="103"/>
      <c r="AX257" s="103"/>
      <c r="AY257" s="103"/>
      <c r="AZ257" s="103"/>
      <c r="BA257" s="103"/>
      <c r="BB257" s="103"/>
      <c r="BC257" s="103"/>
    </row>
    <row r="258" spans="1:55">
      <c r="A258" s="104"/>
      <c r="B258" s="104"/>
      <c r="C258" s="104"/>
      <c r="D258" s="104"/>
      <c r="E258" s="104"/>
      <c r="F258" s="104"/>
      <c r="G258" s="104"/>
      <c r="H258" s="104"/>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04"/>
      <c r="AH258" s="104"/>
      <c r="AI258" s="104"/>
      <c r="AJ258" s="104"/>
      <c r="AK258" s="188"/>
      <c r="AT258" s="172"/>
      <c r="AU258" s="103"/>
      <c r="AV258" s="103"/>
      <c r="AW258" s="103"/>
      <c r="AX258" s="103"/>
      <c r="AY258" s="103"/>
      <c r="AZ258" s="103"/>
      <c r="BA258" s="103"/>
      <c r="BB258" s="103"/>
      <c r="BC258" s="103"/>
    </row>
    <row r="259" spans="1:55">
      <c r="A259" s="104"/>
      <c r="B259" s="104"/>
      <c r="C259" s="104"/>
      <c r="D259" s="104"/>
      <c r="E259" s="104"/>
      <c r="F259" s="104"/>
      <c r="G259" s="104"/>
      <c r="H259" s="104"/>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04"/>
      <c r="AH259" s="104"/>
      <c r="AI259" s="104"/>
      <c r="AJ259" s="104"/>
      <c r="AK259" s="188"/>
      <c r="AT259" s="172"/>
      <c r="AU259" s="103"/>
      <c r="AV259" s="103"/>
      <c r="AW259" s="103"/>
      <c r="AX259" s="103"/>
      <c r="AY259" s="103"/>
      <c r="AZ259" s="103"/>
      <c r="BA259" s="103"/>
      <c r="BB259" s="103"/>
      <c r="BC259" s="103"/>
    </row>
    <row r="260" spans="1:55">
      <c r="A260" s="104"/>
      <c r="B260" s="104"/>
      <c r="C260" s="104"/>
      <c r="D260" s="104"/>
      <c r="E260" s="104"/>
      <c r="F260" s="104"/>
      <c r="G260" s="104"/>
      <c r="H260" s="104"/>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04"/>
      <c r="AH260" s="104"/>
      <c r="AI260" s="104"/>
      <c r="AJ260" s="104"/>
      <c r="AK260" s="188"/>
      <c r="AT260" s="172"/>
      <c r="AU260" s="103"/>
      <c r="AV260" s="103"/>
      <c r="AW260" s="103"/>
      <c r="AX260" s="103"/>
      <c r="AY260" s="103"/>
      <c r="AZ260" s="103"/>
      <c r="BA260" s="103"/>
      <c r="BB260" s="103"/>
      <c r="BC260" s="103"/>
    </row>
    <row r="261" spans="1:55">
      <c r="A261" s="104"/>
      <c r="B261" s="104"/>
      <c r="C261" s="104"/>
      <c r="D261" s="104"/>
      <c r="E261" s="104"/>
      <c r="F261" s="104"/>
      <c r="G261" s="104"/>
      <c r="H261" s="104"/>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04"/>
      <c r="AH261" s="104"/>
      <c r="AI261" s="104"/>
      <c r="AJ261" s="104"/>
      <c r="AK261" s="188"/>
      <c r="AT261" s="172"/>
      <c r="AU261" s="103"/>
      <c r="AV261" s="103"/>
      <c r="AW261" s="103"/>
      <c r="AX261" s="103"/>
      <c r="AY261" s="103"/>
      <c r="AZ261" s="103"/>
      <c r="BA261" s="103"/>
      <c r="BB261" s="103"/>
      <c r="BC261" s="103"/>
    </row>
    <row r="262" spans="1:55">
      <c r="A262" s="104"/>
      <c r="B262" s="104"/>
      <c r="C262" s="104"/>
      <c r="D262" s="104"/>
      <c r="E262" s="104"/>
      <c r="F262" s="104"/>
      <c r="G262" s="104"/>
      <c r="H262" s="104"/>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04"/>
      <c r="AH262" s="104"/>
      <c r="AI262" s="104"/>
      <c r="AJ262" s="104"/>
      <c r="AK262" s="188"/>
      <c r="AT262" s="172"/>
      <c r="AU262" s="103"/>
      <c r="AV262" s="103"/>
      <c r="AW262" s="103"/>
      <c r="AX262" s="103"/>
      <c r="AY262" s="103"/>
      <c r="AZ262" s="103"/>
      <c r="BA262" s="103"/>
      <c r="BB262" s="103"/>
      <c r="BC262" s="103"/>
    </row>
    <row r="263" spans="1:55">
      <c r="A263" s="104"/>
      <c r="B263" s="104"/>
      <c r="C263" s="104"/>
      <c r="D263" s="104"/>
      <c r="E263" s="104"/>
      <c r="F263" s="104"/>
      <c r="G263" s="104"/>
      <c r="H263" s="104"/>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04"/>
      <c r="AH263" s="104"/>
      <c r="AI263" s="104"/>
      <c r="AJ263" s="104"/>
      <c r="AK263" s="188"/>
      <c r="AT263" s="172"/>
      <c r="AU263" s="103"/>
      <c r="AV263" s="103"/>
      <c r="AW263" s="103"/>
      <c r="AX263" s="103"/>
      <c r="AY263" s="103"/>
      <c r="AZ263" s="103"/>
      <c r="BA263" s="103"/>
      <c r="BB263" s="103"/>
      <c r="BC263" s="103"/>
    </row>
    <row r="264" spans="1:55">
      <c r="A264" s="104"/>
      <c r="B264" s="104"/>
      <c r="C264" s="104"/>
      <c r="D264" s="104"/>
      <c r="E264" s="104"/>
      <c r="F264" s="104"/>
      <c r="G264" s="104"/>
      <c r="H264" s="104"/>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04"/>
      <c r="AH264" s="104"/>
      <c r="AI264" s="104"/>
      <c r="AJ264" s="104"/>
      <c r="AK264" s="188"/>
      <c r="AT264" s="172"/>
      <c r="AU264" s="103"/>
      <c r="AV264" s="103"/>
      <c r="AW264" s="103"/>
      <c r="AX264" s="103"/>
      <c r="AY264" s="103"/>
      <c r="AZ264" s="103"/>
      <c r="BA264" s="103"/>
      <c r="BB264" s="103"/>
      <c r="BC264" s="103"/>
    </row>
    <row r="265" spans="1:55">
      <c r="A265" s="104"/>
      <c r="B265" s="104"/>
      <c r="C265" s="104"/>
      <c r="D265" s="104"/>
      <c r="E265" s="104"/>
      <c r="F265" s="104"/>
      <c r="G265" s="104"/>
      <c r="H265" s="104"/>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04"/>
      <c r="AH265" s="104"/>
      <c r="AI265" s="104"/>
      <c r="AJ265" s="104"/>
      <c r="AK265" s="188"/>
      <c r="AT265" s="172"/>
      <c r="AU265" s="103"/>
      <c r="AV265" s="103"/>
      <c r="AW265" s="103"/>
      <c r="AX265" s="103"/>
      <c r="AY265" s="103"/>
      <c r="AZ265" s="103"/>
      <c r="BA265" s="103"/>
      <c r="BB265" s="103"/>
      <c r="BC265" s="103"/>
    </row>
    <row r="266" spans="1:55">
      <c r="A266" s="104"/>
      <c r="B266" s="104"/>
      <c r="C266" s="104"/>
      <c r="D266" s="104"/>
      <c r="E266" s="104"/>
      <c r="F266" s="104"/>
      <c r="G266" s="104"/>
      <c r="H266" s="104"/>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04"/>
      <c r="AH266" s="104"/>
      <c r="AI266" s="104"/>
      <c r="AJ266" s="104"/>
      <c r="AK266" s="188"/>
      <c r="AT266" s="172"/>
      <c r="AU266" s="103"/>
      <c r="AV266" s="103"/>
      <c r="AW266" s="103"/>
      <c r="AX266" s="103"/>
      <c r="AY266" s="103"/>
      <c r="AZ266" s="103"/>
      <c r="BA266" s="103"/>
      <c r="BB266" s="103"/>
      <c r="BC266" s="103"/>
    </row>
    <row r="267" spans="1:55">
      <c r="A267" s="104"/>
      <c r="B267" s="104"/>
      <c r="C267" s="104"/>
      <c r="D267" s="104"/>
      <c r="E267" s="104"/>
      <c r="F267" s="104"/>
      <c r="G267" s="104"/>
      <c r="H267" s="104"/>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04"/>
      <c r="AH267" s="104"/>
      <c r="AI267" s="104"/>
      <c r="AJ267" s="104"/>
      <c r="AK267" s="188"/>
      <c r="AT267" s="172"/>
      <c r="AU267" s="103"/>
      <c r="AV267" s="103"/>
      <c r="AW267" s="103"/>
      <c r="AX267" s="103"/>
      <c r="AY267" s="103"/>
      <c r="AZ267" s="103"/>
      <c r="BA267" s="103"/>
      <c r="BB267" s="103"/>
      <c r="BC267" s="103"/>
    </row>
    <row r="268" spans="1:55">
      <c r="A268" s="104"/>
      <c r="B268" s="104"/>
      <c r="C268" s="104"/>
      <c r="D268" s="104"/>
      <c r="E268" s="104"/>
      <c r="F268" s="104"/>
      <c r="G268" s="104"/>
      <c r="H268" s="104"/>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04"/>
      <c r="AH268" s="104"/>
      <c r="AI268" s="104"/>
      <c r="AJ268" s="104"/>
      <c r="AK268" s="188"/>
      <c r="AT268" s="172"/>
      <c r="AU268" s="103"/>
      <c r="AV268" s="103"/>
      <c r="AW268" s="103"/>
      <c r="AX268" s="103"/>
      <c r="AY268" s="103"/>
      <c r="AZ268" s="103"/>
      <c r="BA268" s="103"/>
      <c r="BB268" s="103"/>
      <c r="BC268" s="103"/>
    </row>
    <row r="269" spans="1:55">
      <c r="A269" s="104"/>
      <c r="B269" s="104"/>
      <c r="C269" s="104"/>
      <c r="D269" s="104"/>
      <c r="E269" s="104"/>
      <c r="F269" s="104"/>
      <c r="G269" s="104"/>
      <c r="H269" s="104"/>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04"/>
      <c r="AH269" s="104"/>
      <c r="AI269" s="104"/>
      <c r="AJ269" s="104"/>
      <c r="AK269" s="188"/>
      <c r="AT269" s="172"/>
      <c r="AU269" s="103"/>
      <c r="AV269" s="103"/>
      <c r="AW269" s="103"/>
      <c r="AX269" s="103"/>
      <c r="AY269" s="103"/>
      <c r="AZ269" s="103"/>
      <c r="BA269" s="103"/>
      <c r="BB269" s="103"/>
      <c r="BC269" s="103"/>
    </row>
    <row r="270" spans="1:55">
      <c r="A270" s="104"/>
      <c r="B270" s="104"/>
      <c r="C270" s="104"/>
      <c r="D270" s="104"/>
      <c r="E270" s="104"/>
      <c r="F270" s="104"/>
      <c r="G270" s="104"/>
      <c r="H270" s="104"/>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04"/>
      <c r="AH270" s="104"/>
      <c r="AI270" s="104"/>
      <c r="AJ270" s="104"/>
      <c r="AK270" s="188"/>
      <c r="AT270" s="172"/>
      <c r="AU270" s="103"/>
      <c r="AV270" s="103"/>
      <c r="AW270" s="103"/>
      <c r="AX270" s="103"/>
      <c r="AY270" s="103"/>
      <c r="AZ270" s="103"/>
      <c r="BA270" s="103"/>
      <c r="BB270" s="103"/>
      <c r="BC270" s="103"/>
    </row>
    <row r="271" spans="1:55">
      <c r="A271" s="104"/>
      <c r="B271" s="104"/>
      <c r="C271" s="104"/>
      <c r="D271" s="104"/>
      <c r="E271" s="104"/>
      <c r="F271" s="104"/>
      <c r="G271" s="104"/>
      <c r="H271" s="104"/>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04"/>
      <c r="AH271" s="104"/>
      <c r="AI271" s="104"/>
      <c r="AJ271" s="104"/>
      <c r="AK271" s="188"/>
      <c r="AT271" s="172"/>
      <c r="AU271" s="103"/>
      <c r="AV271" s="103"/>
      <c r="AW271" s="103"/>
      <c r="AX271" s="103"/>
      <c r="AY271" s="103"/>
      <c r="AZ271" s="103"/>
      <c r="BA271" s="103"/>
      <c r="BB271" s="103"/>
      <c r="BC271" s="103"/>
    </row>
    <row r="272" spans="1:55">
      <c r="A272" s="104"/>
      <c r="B272" s="104"/>
      <c r="C272" s="104"/>
      <c r="D272" s="104"/>
      <c r="E272" s="104"/>
      <c r="F272" s="104"/>
      <c r="G272" s="104"/>
      <c r="H272" s="104"/>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04"/>
      <c r="AH272" s="104"/>
      <c r="AI272" s="104"/>
      <c r="AJ272" s="104"/>
      <c r="AK272" s="188"/>
      <c r="AT272" s="172"/>
      <c r="AU272" s="103"/>
      <c r="AV272" s="103"/>
      <c r="AW272" s="103"/>
      <c r="AX272" s="103"/>
      <c r="AY272" s="103"/>
      <c r="AZ272" s="103"/>
      <c r="BA272" s="103"/>
      <c r="BB272" s="103"/>
      <c r="BC272" s="103"/>
    </row>
    <row r="273" spans="1:55">
      <c r="A273" s="104"/>
      <c r="B273" s="104"/>
      <c r="C273" s="104"/>
      <c r="D273" s="104"/>
      <c r="E273" s="104"/>
      <c r="F273" s="104"/>
      <c r="G273" s="104"/>
      <c r="H273" s="104"/>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04"/>
      <c r="AH273" s="104"/>
      <c r="AI273" s="104"/>
      <c r="AJ273" s="104"/>
      <c r="AK273" s="188"/>
      <c r="AT273" s="172"/>
      <c r="AU273" s="103"/>
      <c r="AV273" s="103"/>
      <c r="AW273" s="103"/>
      <c r="AX273" s="103"/>
      <c r="AY273" s="103"/>
      <c r="AZ273" s="103"/>
      <c r="BA273" s="103"/>
      <c r="BB273" s="103"/>
      <c r="BC273" s="103"/>
    </row>
    <row r="274" spans="1:55">
      <c r="A274" s="104"/>
      <c r="B274" s="104"/>
      <c r="C274" s="104"/>
      <c r="D274" s="104"/>
      <c r="E274" s="104"/>
      <c r="F274" s="104"/>
      <c r="G274" s="104"/>
      <c r="H274" s="104"/>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04"/>
      <c r="AH274" s="104"/>
      <c r="AI274" s="104"/>
      <c r="AJ274" s="104"/>
      <c r="AK274" s="188"/>
      <c r="AT274" s="172"/>
      <c r="AU274" s="103"/>
      <c r="AV274" s="103"/>
      <c r="AW274" s="103"/>
      <c r="AX274" s="103"/>
      <c r="AY274" s="103"/>
      <c r="AZ274" s="103"/>
      <c r="BA274" s="103"/>
      <c r="BB274" s="103"/>
      <c r="BC274" s="103"/>
    </row>
    <row r="275" spans="1:55">
      <c r="A275" s="104"/>
      <c r="B275" s="104"/>
      <c r="C275" s="104"/>
      <c r="D275" s="104"/>
      <c r="E275" s="104"/>
      <c r="F275" s="104"/>
      <c r="G275" s="104"/>
      <c r="H275" s="104"/>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04"/>
      <c r="AH275" s="104"/>
      <c r="AI275" s="104"/>
      <c r="AJ275" s="104"/>
      <c r="AK275" s="188"/>
      <c r="AT275" s="172"/>
      <c r="AU275" s="103"/>
      <c r="AV275" s="103"/>
      <c r="AW275" s="103"/>
      <c r="AX275" s="103"/>
      <c r="AY275" s="103"/>
      <c r="AZ275" s="103"/>
      <c r="BA275" s="103"/>
      <c r="BB275" s="103"/>
      <c r="BC275" s="103"/>
    </row>
    <row r="276" spans="1:55">
      <c r="A276" s="104"/>
      <c r="B276" s="104"/>
      <c r="C276" s="104"/>
      <c r="D276" s="104"/>
      <c r="E276" s="104"/>
      <c r="F276" s="104"/>
      <c r="G276" s="104"/>
      <c r="H276" s="104"/>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04"/>
      <c r="AH276" s="104"/>
      <c r="AI276" s="104"/>
      <c r="AJ276" s="104"/>
      <c r="AK276" s="188"/>
      <c r="AT276" s="172"/>
      <c r="AU276" s="103"/>
      <c r="AV276" s="103"/>
      <c r="AW276" s="103"/>
      <c r="AX276" s="103"/>
      <c r="AY276" s="103"/>
      <c r="AZ276" s="103"/>
      <c r="BA276" s="103"/>
      <c r="BB276" s="103"/>
      <c r="BC276" s="103"/>
    </row>
    <row r="277" spans="1:55">
      <c r="A277" s="104"/>
      <c r="B277" s="104"/>
      <c r="C277" s="104"/>
      <c r="D277" s="104"/>
      <c r="E277" s="104"/>
      <c r="F277" s="104"/>
      <c r="G277" s="104"/>
      <c r="H277" s="104"/>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04"/>
      <c r="AH277" s="104"/>
      <c r="AI277" s="104"/>
      <c r="AJ277" s="104"/>
      <c r="AK277" s="188"/>
      <c r="AT277" s="172"/>
      <c r="AU277" s="103"/>
      <c r="AV277" s="103"/>
      <c r="AW277" s="103"/>
      <c r="AX277" s="103"/>
      <c r="AY277" s="103"/>
      <c r="AZ277" s="103"/>
      <c r="BA277" s="103"/>
      <c r="BB277" s="103"/>
      <c r="BC277" s="103"/>
    </row>
    <row r="278" spans="1:55">
      <c r="A278" s="104"/>
      <c r="B278" s="104"/>
      <c r="C278" s="104"/>
      <c r="D278" s="104"/>
      <c r="E278" s="104"/>
      <c r="F278" s="104"/>
      <c r="G278" s="104"/>
      <c r="H278" s="104"/>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04"/>
      <c r="AH278" s="104"/>
      <c r="AI278" s="104"/>
      <c r="AJ278" s="104"/>
      <c r="AK278" s="188"/>
      <c r="AT278" s="172"/>
      <c r="AU278" s="103"/>
      <c r="AV278" s="103"/>
      <c r="AW278" s="103"/>
      <c r="AX278" s="103"/>
      <c r="AY278" s="103"/>
      <c r="AZ278" s="103"/>
      <c r="BA278" s="103"/>
      <c r="BB278" s="103"/>
      <c r="BC278" s="103"/>
    </row>
    <row r="279" spans="1:55">
      <c r="A279" s="104"/>
      <c r="B279" s="104"/>
      <c r="C279" s="104"/>
      <c r="D279" s="104"/>
      <c r="E279" s="104"/>
      <c r="F279" s="104"/>
      <c r="G279" s="104"/>
      <c r="H279" s="104"/>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04"/>
      <c r="AH279" s="104"/>
      <c r="AI279" s="104"/>
      <c r="AJ279" s="104"/>
      <c r="AK279" s="188"/>
      <c r="AT279" s="172"/>
      <c r="AU279" s="103"/>
      <c r="AV279" s="103"/>
      <c r="AW279" s="103"/>
      <c r="AX279" s="103"/>
      <c r="AY279" s="103"/>
      <c r="AZ279" s="103"/>
      <c r="BA279" s="103"/>
      <c r="BB279" s="103"/>
      <c r="BC279" s="103"/>
    </row>
    <row r="280" spans="1:55">
      <c r="A280" s="104"/>
      <c r="B280" s="104"/>
      <c r="C280" s="104"/>
      <c r="D280" s="104"/>
      <c r="E280" s="104"/>
      <c r="F280" s="104"/>
      <c r="G280" s="104"/>
      <c r="H280" s="104"/>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04"/>
      <c r="AH280" s="104"/>
      <c r="AI280" s="104"/>
      <c r="AJ280" s="104"/>
      <c r="AK280" s="188"/>
      <c r="AT280" s="172"/>
      <c r="AU280" s="103"/>
      <c r="AV280" s="103"/>
      <c r="AW280" s="103"/>
      <c r="AX280" s="103"/>
      <c r="AY280" s="103"/>
      <c r="AZ280" s="103"/>
      <c r="BA280" s="103"/>
      <c r="BB280" s="103"/>
      <c r="BC280" s="103"/>
    </row>
    <row r="281" spans="1:55">
      <c r="A281" s="104"/>
      <c r="B281" s="104"/>
      <c r="C281" s="104"/>
      <c r="D281" s="104"/>
      <c r="E281" s="104"/>
      <c r="F281" s="104"/>
      <c r="G281" s="104"/>
      <c r="H281" s="104"/>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04"/>
      <c r="AH281" s="104"/>
      <c r="AI281" s="104"/>
      <c r="AJ281" s="104"/>
      <c r="AK281" s="188"/>
      <c r="AT281" s="172"/>
      <c r="AU281" s="103"/>
      <c r="AV281" s="103"/>
      <c r="AW281" s="103"/>
      <c r="AX281" s="103"/>
      <c r="AY281" s="103"/>
      <c r="AZ281" s="103"/>
      <c r="BA281" s="103"/>
      <c r="BB281" s="103"/>
      <c r="BC281" s="103"/>
    </row>
    <row r="282" spans="1:55">
      <c r="A282" s="104"/>
      <c r="B282" s="104"/>
      <c r="C282" s="104"/>
      <c r="D282" s="104"/>
      <c r="E282" s="104"/>
      <c r="F282" s="104"/>
      <c r="G282" s="104"/>
      <c r="H282" s="104"/>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04"/>
      <c r="AH282" s="104"/>
      <c r="AI282" s="104"/>
      <c r="AJ282" s="104"/>
      <c r="AK282" s="188"/>
      <c r="AT282" s="172"/>
      <c r="AU282" s="103"/>
      <c r="AV282" s="103"/>
      <c r="AW282" s="103"/>
      <c r="AX282" s="103"/>
      <c r="AY282" s="103"/>
      <c r="AZ282" s="103"/>
      <c r="BA282" s="103"/>
      <c r="BB282" s="103"/>
      <c r="BC282" s="103"/>
    </row>
    <row r="283" spans="1:55">
      <c r="A283" s="104"/>
      <c r="B283" s="104"/>
      <c r="C283" s="104"/>
      <c r="D283" s="104"/>
      <c r="E283" s="104"/>
      <c r="F283" s="104"/>
      <c r="G283" s="104"/>
      <c r="H283" s="104"/>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04"/>
      <c r="AH283" s="104"/>
      <c r="AI283" s="104"/>
      <c r="AJ283" s="104"/>
      <c r="AK283" s="188"/>
      <c r="AT283" s="172"/>
      <c r="AU283" s="103"/>
      <c r="AV283" s="103"/>
      <c r="AW283" s="103"/>
      <c r="AX283" s="103"/>
      <c r="AY283" s="103"/>
      <c r="AZ283" s="103"/>
      <c r="BA283" s="103"/>
      <c r="BB283" s="103"/>
      <c r="BC283" s="103"/>
    </row>
    <row r="284" spans="1:55">
      <c r="A284" s="104"/>
      <c r="B284" s="104"/>
      <c r="C284" s="104"/>
      <c r="D284" s="104"/>
      <c r="E284" s="104"/>
      <c r="F284" s="104"/>
      <c r="G284" s="104"/>
      <c r="H284" s="104"/>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04"/>
      <c r="AH284" s="104"/>
      <c r="AI284" s="104"/>
      <c r="AJ284" s="104"/>
      <c r="AK284" s="188"/>
      <c r="AT284" s="172"/>
      <c r="AU284" s="103"/>
      <c r="AV284" s="103"/>
      <c r="AW284" s="103"/>
      <c r="AX284" s="103"/>
      <c r="AY284" s="103"/>
      <c r="AZ284" s="103"/>
      <c r="BA284" s="103"/>
      <c r="BB284" s="103"/>
      <c r="BC284" s="103"/>
    </row>
    <row r="285" spans="1:55">
      <c r="A285" s="104"/>
      <c r="B285" s="104"/>
      <c r="C285" s="104"/>
      <c r="D285" s="104"/>
      <c r="E285" s="104"/>
      <c r="F285" s="104"/>
      <c r="G285" s="104"/>
      <c r="H285" s="104"/>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04"/>
      <c r="AH285" s="104"/>
      <c r="AI285" s="104"/>
      <c r="AJ285" s="104"/>
      <c r="AK285" s="188"/>
      <c r="AT285" s="172"/>
      <c r="AU285" s="103"/>
      <c r="AV285" s="103"/>
      <c r="AW285" s="103"/>
      <c r="AX285" s="103"/>
      <c r="AY285" s="103"/>
      <c r="AZ285" s="103"/>
      <c r="BA285" s="103"/>
      <c r="BB285" s="103"/>
      <c r="BC285" s="103"/>
    </row>
    <row r="286" spans="1:55">
      <c r="A286" s="104"/>
      <c r="B286" s="104"/>
      <c r="C286" s="104"/>
      <c r="D286" s="104"/>
      <c r="E286" s="104"/>
      <c r="F286" s="104"/>
      <c r="G286" s="104"/>
      <c r="H286" s="104"/>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04"/>
      <c r="AH286" s="104"/>
      <c r="AI286" s="104"/>
      <c r="AJ286" s="104"/>
      <c r="AK286" s="188"/>
      <c r="AT286" s="172"/>
      <c r="AU286" s="103"/>
      <c r="AV286" s="103"/>
      <c r="AW286" s="103"/>
      <c r="AX286" s="103"/>
      <c r="AY286" s="103"/>
      <c r="AZ286" s="103"/>
      <c r="BA286" s="103"/>
      <c r="BB286" s="103"/>
      <c r="BC286" s="103"/>
    </row>
    <row r="287" spans="1:55">
      <c r="A287" s="104"/>
      <c r="B287" s="104"/>
      <c r="C287" s="104"/>
      <c r="D287" s="104"/>
      <c r="E287" s="104"/>
      <c r="F287" s="104"/>
      <c r="G287" s="104"/>
      <c r="H287" s="104"/>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04"/>
      <c r="AH287" s="104"/>
      <c r="AI287" s="104"/>
      <c r="AJ287" s="104"/>
      <c r="AK287" s="188"/>
      <c r="AT287" s="172"/>
      <c r="AU287" s="103"/>
      <c r="AV287" s="103"/>
      <c r="AW287" s="103"/>
      <c r="AX287" s="103"/>
      <c r="AY287" s="103"/>
      <c r="AZ287" s="103"/>
      <c r="BA287" s="103"/>
      <c r="BB287" s="103"/>
      <c r="BC287" s="103"/>
    </row>
    <row r="288" spans="1:55">
      <c r="A288" s="104"/>
      <c r="B288" s="104"/>
      <c r="C288" s="104"/>
      <c r="D288" s="104"/>
      <c r="E288" s="104"/>
      <c r="F288" s="104"/>
      <c r="G288" s="104"/>
      <c r="H288" s="104"/>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04"/>
      <c r="AH288" s="104"/>
      <c r="AI288" s="104"/>
      <c r="AJ288" s="104"/>
      <c r="AK288" s="188"/>
      <c r="AT288" s="172"/>
      <c r="AU288" s="103"/>
      <c r="AV288" s="103"/>
      <c r="AW288" s="103"/>
      <c r="AX288" s="103"/>
      <c r="AY288" s="103"/>
      <c r="AZ288" s="103"/>
      <c r="BA288" s="103"/>
      <c r="BB288" s="103"/>
      <c r="BC288" s="103"/>
    </row>
    <row r="289" spans="1:55">
      <c r="A289" s="104"/>
      <c r="B289" s="104"/>
      <c r="C289" s="104"/>
      <c r="D289" s="104"/>
      <c r="E289" s="104"/>
      <c r="F289" s="104"/>
      <c r="G289" s="104"/>
      <c r="H289" s="104"/>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04"/>
      <c r="AH289" s="104"/>
      <c r="AI289" s="104"/>
      <c r="AJ289" s="104"/>
      <c r="AK289" s="188"/>
      <c r="AT289" s="172"/>
      <c r="AU289" s="103"/>
      <c r="AV289" s="103"/>
      <c r="AW289" s="103"/>
      <c r="AX289" s="103"/>
      <c r="AY289" s="103"/>
      <c r="AZ289" s="103"/>
      <c r="BA289" s="103"/>
      <c r="BB289" s="103"/>
      <c r="BC289" s="103"/>
    </row>
    <row r="290" spans="1:55">
      <c r="A290" s="104"/>
      <c r="B290" s="104"/>
      <c r="C290" s="104"/>
      <c r="D290" s="104"/>
      <c r="E290" s="104"/>
      <c r="F290" s="104"/>
      <c r="G290" s="104"/>
      <c r="H290" s="104"/>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04"/>
      <c r="AH290" s="104"/>
      <c r="AI290" s="104"/>
      <c r="AJ290" s="104"/>
      <c r="AK290" s="188"/>
      <c r="AT290" s="172"/>
      <c r="AU290" s="103"/>
      <c r="AV290" s="103"/>
      <c r="AW290" s="103"/>
      <c r="AX290" s="103"/>
      <c r="AY290" s="103"/>
      <c r="AZ290" s="103"/>
      <c r="BA290" s="103"/>
      <c r="BB290" s="103"/>
      <c r="BC290" s="103"/>
    </row>
    <row r="291" spans="1:55">
      <c r="A291" s="104"/>
      <c r="B291" s="104"/>
      <c r="C291" s="104"/>
      <c r="D291" s="104"/>
      <c r="E291" s="104"/>
      <c r="F291" s="104"/>
      <c r="G291" s="104"/>
      <c r="H291" s="104"/>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04"/>
      <c r="AH291" s="104"/>
      <c r="AI291" s="104"/>
      <c r="AJ291" s="104"/>
      <c r="AK291" s="188"/>
      <c r="AT291" s="172"/>
      <c r="AU291" s="103"/>
      <c r="AV291" s="103"/>
      <c r="AW291" s="103"/>
      <c r="AX291" s="103"/>
      <c r="AY291" s="103"/>
      <c r="AZ291" s="103"/>
      <c r="BA291" s="103"/>
      <c r="BB291" s="103"/>
      <c r="BC291" s="103"/>
    </row>
    <row r="292" spans="1:55">
      <c r="A292" s="104"/>
      <c r="B292" s="104"/>
      <c r="C292" s="104"/>
      <c r="D292" s="104"/>
      <c r="E292" s="104"/>
      <c r="F292" s="104"/>
      <c r="G292" s="104"/>
      <c r="H292" s="104"/>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04"/>
      <c r="AH292" s="104"/>
      <c r="AI292" s="104"/>
      <c r="AJ292" s="104"/>
      <c r="AK292" s="188"/>
      <c r="AT292" s="172"/>
      <c r="AU292" s="103"/>
      <c r="AV292" s="103"/>
      <c r="AW292" s="103"/>
      <c r="AX292" s="103"/>
      <c r="AY292" s="103"/>
      <c r="AZ292" s="103"/>
      <c r="BA292" s="103"/>
      <c r="BB292" s="103"/>
      <c r="BC292" s="103"/>
    </row>
    <row r="293" spans="1:55">
      <c r="A293" s="104"/>
      <c r="B293" s="104"/>
      <c r="C293" s="104"/>
      <c r="D293" s="104"/>
      <c r="E293" s="104"/>
      <c r="F293" s="104"/>
      <c r="G293" s="104"/>
      <c r="H293" s="104"/>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04"/>
      <c r="AH293" s="104"/>
      <c r="AI293" s="104"/>
      <c r="AJ293" s="104"/>
      <c r="AK293" s="188"/>
      <c r="AT293" s="172"/>
      <c r="AU293" s="103"/>
      <c r="AV293" s="103"/>
      <c r="AW293" s="103"/>
      <c r="AX293" s="103"/>
      <c r="AY293" s="103"/>
      <c r="AZ293" s="103"/>
      <c r="BA293" s="103"/>
      <c r="BB293" s="103"/>
      <c r="BC293" s="103"/>
    </row>
    <row r="294" spans="1:55">
      <c r="A294" s="104"/>
      <c r="B294" s="104"/>
      <c r="C294" s="104"/>
      <c r="D294" s="104"/>
      <c r="E294" s="104"/>
      <c r="F294" s="104"/>
      <c r="G294" s="104"/>
      <c r="H294" s="104"/>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04"/>
      <c r="AH294" s="104"/>
      <c r="AI294" s="104"/>
      <c r="AJ294" s="104"/>
      <c r="AK294" s="188"/>
      <c r="AT294" s="172"/>
    </row>
    <row r="295" spans="1:55">
      <c r="A295" s="104"/>
      <c r="B295" s="104"/>
      <c r="C295" s="104"/>
      <c r="D295" s="104"/>
      <c r="E295" s="104"/>
      <c r="F295" s="104"/>
      <c r="G295" s="104"/>
      <c r="H295" s="104"/>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04"/>
      <c r="AH295" s="104"/>
      <c r="AI295" s="104"/>
      <c r="AJ295" s="104"/>
      <c r="AK295" s="188"/>
      <c r="AT295" s="172"/>
    </row>
    <row r="296" spans="1:55">
      <c r="AT296" s="172"/>
    </row>
    <row r="297" spans="1:55">
      <c r="AT297" s="172"/>
    </row>
  </sheetData>
  <sheetProtection algorithmName="SHA-512" hashValue="joklj4/+6k6tfa0uLE6aM4ylDLXZZtXMNgWKNOCJgKyyN1JPYjz1pZuLjQHnc6Kd943FrpHJETLnxb5oOOqHVg==" saltValue="Jcjx775cLcqkwjpgNe54rA==" spinCount="100000" sheet="1" formatCells="0" selectLockedCells="1"/>
  <mergeCells count="560">
    <mergeCell ref="AT22:AT24"/>
    <mergeCell ref="AT119:AT129"/>
    <mergeCell ref="AL208:AN208"/>
    <mergeCell ref="AL210:AN212"/>
    <mergeCell ref="J237:N237"/>
    <mergeCell ref="B241:I241"/>
    <mergeCell ref="J235:AR235"/>
    <mergeCell ref="B236:I236"/>
    <mergeCell ref="J236:AR236"/>
    <mergeCell ref="C237:I237"/>
    <mergeCell ref="O237:AR237"/>
    <mergeCell ref="B238:I238"/>
    <mergeCell ref="J238:AR238"/>
    <mergeCell ref="B239:I239"/>
    <mergeCell ref="C240:I240"/>
    <mergeCell ref="AT220:AT222"/>
    <mergeCell ref="B222:B223"/>
    <mergeCell ref="C222:D223"/>
    <mergeCell ref="E222:E223"/>
    <mergeCell ref="F222:F223"/>
    <mergeCell ref="AB222:AD222"/>
    <mergeCell ref="AF222:AH222"/>
    <mergeCell ref="AJ222:AL222"/>
    <mergeCell ref="C230:E230"/>
    <mergeCell ref="F230:K230"/>
    <mergeCell ref="L230:R230"/>
    <mergeCell ref="AT210:AT214"/>
    <mergeCell ref="B212:L212"/>
    <mergeCell ref="N212:P212"/>
    <mergeCell ref="R212:T212"/>
    <mergeCell ref="V212:X212"/>
    <mergeCell ref="Z212:AB212"/>
    <mergeCell ref="AD212:AF212"/>
    <mergeCell ref="AH212:AJ212"/>
    <mergeCell ref="N213:P213"/>
    <mergeCell ref="R213:T213"/>
    <mergeCell ref="V213:X213"/>
    <mergeCell ref="Z213:AB213"/>
    <mergeCell ref="AD213:AF213"/>
    <mergeCell ref="AH213:AJ213"/>
    <mergeCell ref="Y207:AB207"/>
    <mergeCell ref="AC207:AF207"/>
    <mergeCell ref="AG207:AJ207"/>
    <mergeCell ref="C208:J208"/>
    <mergeCell ref="D210:L210"/>
    <mergeCell ref="N210:P210"/>
    <mergeCell ref="R210:T210"/>
    <mergeCell ref="V210:X210"/>
    <mergeCell ref="Z210:AB210"/>
    <mergeCell ref="AD210:AF210"/>
    <mergeCell ref="AH210:AJ210"/>
    <mergeCell ref="AK169:AN169"/>
    <mergeCell ref="C180:L180"/>
    <mergeCell ref="C201:L201"/>
    <mergeCell ref="AK201:AN201"/>
    <mergeCell ref="C202:L202"/>
    <mergeCell ref="AK202:AN202"/>
    <mergeCell ref="C203:L203"/>
    <mergeCell ref="AK203:AN203"/>
    <mergeCell ref="B204:AN204"/>
    <mergeCell ref="C185:L185"/>
    <mergeCell ref="AK185:AN185"/>
    <mergeCell ref="AK186:AN186"/>
    <mergeCell ref="C183:L183"/>
    <mergeCell ref="AK183:AN183"/>
    <mergeCell ref="C184:L184"/>
    <mergeCell ref="AK184:AN184"/>
    <mergeCell ref="AK180:AN180"/>
    <mergeCell ref="AK174:AN174"/>
    <mergeCell ref="C175:L175"/>
    <mergeCell ref="AK175:AN175"/>
    <mergeCell ref="C176:L176"/>
    <mergeCell ref="AK176:AN176"/>
    <mergeCell ref="C189:L189"/>
    <mergeCell ref="AK189:AN189"/>
    <mergeCell ref="AK165:AN165"/>
    <mergeCell ref="AK166:AN166"/>
    <mergeCell ref="C167:L167"/>
    <mergeCell ref="AK167:AN167"/>
    <mergeCell ref="AK161:AN161"/>
    <mergeCell ref="AK162:AN162"/>
    <mergeCell ref="C163:L163"/>
    <mergeCell ref="AK163:AN163"/>
    <mergeCell ref="C168:L168"/>
    <mergeCell ref="AK168:AN168"/>
    <mergeCell ref="B124:B131"/>
    <mergeCell ref="C126:L126"/>
    <mergeCell ref="C130:L130"/>
    <mergeCell ref="AK130:AN130"/>
    <mergeCell ref="C131:L131"/>
    <mergeCell ref="B132:AN132"/>
    <mergeCell ref="B133:B148"/>
    <mergeCell ref="C135:L135"/>
    <mergeCell ref="C138:L138"/>
    <mergeCell ref="C142:L142"/>
    <mergeCell ref="C146:L146"/>
    <mergeCell ref="AK146:AN146"/>
    <mergeCell ref="C147:L147"/>
    <mergeCell ref="C125:L125"/>
    <mergeCell ref="AK125:AN125"/>
    <mergeCell ref="AK126:AN126"/>
    <mergeCell ref="C127:L127"/>
    <mergeCell ref="AK127:AN127"/>
    <mergeCell ref="AK128:AN128"/>
    <mergeCell ref="AK124:AN124"/>
    <mergeCell ref="AK134:AN134"/>
    <mergeCell ref="AK135:AN135"/>
    <mergeCell ref="C136:L136"/>
    <mergeCell ref="AK136:AN136"/>
    <mergeCell ref="AK121:AK122"/>
    <mergeCell ref="AL121:AL122"/>
    <mergeCell ref="AM121:AM122"/>
    <mergeCell ref="AN121:AN122"/>
    <mergeCell ref="C122:L122"/>
    <mergeCell ref="B123:AN123"/>
    <mergeCell ref="B119:L120"/>
    <mergeCell ref="M119:AJ119"/>
    <mergeCell ref="AK119:AN120"/>
    <mergeCell ref="M120:P120"/>
    <mergeCell ref="Q120:T120"/>
    <mergeCell ref="U120:X120"/>
    <mergeCell ref="Y120:AB120"/>
    <mergeCell ref="AC120:AF120"/>
    <mergeCell ref="AG120:AJ120"/>
    <mergeCell ref="E121:L121"/>
    <mergeCell ref="M121:P121"/>
    <mergeCell ref="Q121:T121"/>
    <mergeCell ref="U121:X121"/>
    <mergeCell ref="Y121:AB121"/>
    <mergeCell ref="AC121:AF121"/>
    <mergeCell ref="AG121:AJ121"/>
    <mergeCell ref="AH113:AJ113"/>
    <mergeCell ref="D114:L114"/>
    <mergeCell ref="AH114:AJ116"/>
    <mergeCell ref="AT114:AT116"/>
    <mergeCell ref="B116:L116"/>
    <mergeCell ref="N116:P116"/>
    <mergeCell ref="R116:T116"/>
    <mergeCell ref="V116:X116"/>
    <mergeCell ref="Z116:AB116"/>
    <mergeCell ref="AD116:AF116"/>
    <mergeCell ref="C92:L92"/>
    <mergeCell ref="AG92:AJ92"/>
    <mergeCell ref="AG94:AJ94"/>
    <mergeCell ref="C100:AF100"/>
    <mergeCell ref="C102:L102"/>
    <mergeCell ref="AG102:AJ102"/>
    <mergeCell ref="C103:L103"/>
    <mergeCell ref="B104:AJ104"/>
    <mergeCell ref="B105:B108"/>
    <mergeCell ref="C105:AF105"/>
    <mergeCell ref="C107:L107"/>
    <mergeCell ref="AG107:AJ107"/>
    <mergeCell ref="C108:L108"/>
    <mergeCell ref="AG108:AJ108"/>
    <mergeCell ref="B95:AJ95"/>
    <mergeCell ref="B96:B103"/>
    <mergeCell ref="C96:AF96"/>
    <mergeCell ref="C98:L98"/>
    <mergeCell ref="AG103:AJ103"/>
    <mergeCell ref="AG105:AJ105"/>
    <mergeCell ref="C106:L106"/>
    <mergeCell ref="AG106:AJ106"/>
    <mergeCell ref="AT52:AT81"/>
    <mergeCell ref="C62:L62"/>
    <mergeCell ref="AG62:AJ62"/>
    <mergeCell ref="B63:AJ63"/>
    <mergeCell ref="B64:B72"/>
    <mergeCell ref="C64:AF64"/>
    <mergeCell ref="C67:L67"/>
    <mergeCell ref="C68:AF68"/>
    <mergeCell ref="C72:L72"/>
    <mergeCell ref="AG72:AJ72"/>
    <mergeCell ref="B73:AJ73"/>
    <mergeCell ref="B74:B81"/>
    <mergeCell ref="C74:AF74"/>
    <mergeCell ref="C77:L77"/>
    <mergeCell ref="C78:AF78"/>
    <mergeCell ref="C80:L80"/>
    <mergeCell ref="AG80:AJ80"/>
    <mergeCell ref="C81:L81"/>
    <mergeCell ref="AG51:AG52"/>
    <mergeCell ref="AH51:AH52"/>
    <mergeCell ref="AI51:AI52"/>
    <mergeCell ref="AJ51:AJ52"/>
    <mergeCell ref="C52:L52"/>
    <mergeCell ref="B53:AJ53"/>
    <mergeCell ref="B1:AD1"/>
    <mergeCell ref="AE1:AI1"/>
    <mergeCell ref="C3:E3"/>
    <mergeCell ref="F3:K3"/>
    <mergeCell ref="L3:R3"/>
    <mergeCell ref="C4:E4"/>
    <mergeCell ref="F4:K4"/>
    <mergeCell ref="L4:R4"/>
    <mergeCell ref="AD4:AG4"/>
    <mergeCell ref="AH4:AN4"/>
    <mergeCell ref="AG6:AJ6"/>
    <mergeCell ref="B7:B8"/>
    <mergeCell ref="C7:C8"/>
    <mergeCell ref="D7:F8"/>
    <mergeCell ref="H7:T7"/>
    <mergeCell ref="U7:AJ7"/>
    <mergeCell ref="H8:T8"/>
    <mergeCell ref="U8:AJ8"/>
    <mergeCell ref="H5:AB5"/>
    <mergeCell ref="C6:F6"/>
    <mergeCell ref="H6:I6"/>
    <mergeCell ref="J6:O6"/>
    <mergeCell ref="P6:U6"/>
    <mergeCell ref="V6:Z6"/>
    <mergeCell ref="AA6:AF6"/>
    <mergeCell ref="AG10:AJ10"/>
    <mergeCell ref="B11:B12"/>
    <mergeCell ref="C11:C12"/>
    <mergeCell ref="D11:F12"/>
    <mergeCell ref="H11:T11"/>
    <mergeCell ref="U11:AJ11"/>
    <mergeCell ref="H12:T12"/>
    <mergeCell ref="U12:AJ12"/>
    <mergeCell ref="C10:F10"/>
    <mergeCell ref="H10:I10"/>
    <mergeCell ref="J10:O10"/>
    <mergeCell ref="P10:U10"/>
    <mergeCell ref="V10:Z10"/>
    <mergeCell ref="AA10:AF10"/>
    <mergeCell ref="AG14:AJ14"/>
    <mergeCell ref="B15:B16"/>
    <mergeCell ref="C15:C16"/>
    <mergeCell ref="D15:F16"/>
    <mergeCell ref="H15:T15"/>
    <mergeCell ref="U15:AJ15"/>
    <mergeCell ref="H16:T16"/>
    <mergeCell ref="U16:AJ16"/>
    <mergeCell ref="C14:F14"/>
    <mergeCell ref="H14:I14"/>
    <mergeCell ref="J14:O14"/>
    <mergeCell ref="P14:U14"/>
    <mergeCell ref="V14:Z14"/>
    <mergeCell ref="AA14:AF14"/>
    <mergeCell ref="B19:AJ19"/>
    <mergeCell ref="H20:AB20"/>
    <mergeCell ref="I21:AJ21"/>
    <mergeCell ref="M22:T22"/>
    <mergeCell ref="U22:AF22"/>
    <mergeCell ref="AG22:AJ24"/>
    <mergeCell ref="M23:P23"/>
    <mergeCell ref="Q23:T23"/>
    <mergeCell ref="U23:X23"/>
    <mergeCell ref="Y23:AB23"/>
    <mergeCell ref="AC23:AF23"/>
    <mergeCell ref="M24:T24"/>
    <mergeCell ref="U24:AF24"/>
    <mergeCell ref="B22:L24"/>
    <mergeCell ref="AG25:AG28"/>
    <mergeCell ref="AH25:AH28"/>
    <mergeCell ref="AI25:AI28"/>
    <mergeCell ref="AJ25:AJ28"/>
    <mergeCell ref="C26:L26"/>
    <mergeCell ref="M26:M28"/>
    <mergeCell ref="N26:N28"/>
    <mergeCell ref="O26:O28"/>
    <mergeCell ref="P26:P28"/>
    <mergeCell ref="Q26:Q28"/>
    <mergeCell ref="E25:L25"/>
    <mergeCell ref="M25:P25"/>
    <mergeCell ref="Q25:T25"/>
    <mergeCell ref="U25:X25"/>
    <mergeCell ref="Y25:AB25"/>
    <mergeCell ref="AC25:AF25"/>
    <mergeCell ref="T26:T28"/>
    <mergeCell ref="U26:U28"/>
    <mergeCell ref="V26:V28"/>
    <mergeCell ref="W26:W28"/>
    <mergeCell ref="AG29:AJ29"/>
    <mergeCell ref="B30:D30"/>
    <mergeCell ref="AG30:AJ30"/>
    <mergeCell ref="B31:D31"/>
    <mergeCell ref="AG31:AJ31"/>
    <mergeCell ref="B32:D32"/>
    <mergeCell ref="AG32:AJ32"/>
    <mergeCell ref="AD26:AD28"/>
    <mergeCell ref="AE26:AE28"/>
    <mergeCell ref="AF26:AF28"/>
    <mergeCell ref="B27:D28"/>
    <mergeCell ref="E27:L28"/>
    <mergeCell ref="B29:D29"/>
    <mergeCell ref="E29:L39"/>
    <mergeCell ref="B33:D33"/>
    <mergeCell ref="B37:D37"/>
    <mergeCell ref="X26:X28"/>
    <mergeCell ref="Y26:Y28"/>
    <mergeCell ref="Z26:Z28"/>
    <mergeCell ref="AA26:AA28"/>
    <mergeCell ref="AB26:AB28"/>
    <mergeCell ref="AC26:AC28"/>
    <mergeCell ref="R26:R28"/>
    <mergeCell ref="S26:S28"/>
    <mergeCell ref="AG37:AJ37"/>
    <mergeCell ref="B38:D38"/>
    <mergeCell ref="AG38:AJ38"/>
    <mergeCell ref="B39:D39"/>
    <mergeCell ref="AG39:AJ39"/>
    <mergeCell ref="B40:AJ40"/>
    <mergeCell ref="AG33:AJ33"/>
    <mergeCell ref="B34:D34"/>
    <mergeCell ref="AG34:AJ34"/>
    <mergeCell ref="B35:D35"/>
    <mergeCell ref="AG35:AJ35"/>
    <mergeCell ref="B36:D36"/>
    <mergeCell ref="AG36:AJ36"/>
    <mergeCell ref="AD43:AF43"/>
    <mergeCell ref="B45:L45"/>
    <mergeCell ref="N45:P45"/>
    <mergeCell ref="R45:T45"/>
    <mergeCell ref="V45:X45"/>
    <mergeCell ref="Z45:AB45"/>
    <mergeCell ref="AD45:AF45"/>
    <mergeCell ref="N42:P42"/>
    <mergeCell ref="R42:T42"/>
    <mergeCell ref="V42:X42"/>
    <mergeCell ref="Z42:AB42"/>
    <mergeCell ref="AD42:AF42"/>
    <mergeCell ref="D43:L43"/>
    <mergeCell ref="N43:P43"/>
    <mergeCell ref="R43:T43"/>
    <mergeCell ref="V43:X43"/>
    <mergeCell ref="Z43:AB43"/>
    <mergeCell ref="B48:L49"/>
    <mergeCell ref="M48:AF48"/>
    <mergeCell ref="AG48:AJ50"/>
    <mergeCell ref="M49:P49"/>
    <mergeCell ref="Q49:T49"/>
    <mergeCell ref="U49:X49"/>
    <mergeCell ref="Y49:AB49"/>
    <mergeCell ref="AC49:AF49"/>
    <mergeCell ref="M50:T50"/>
    <mergeCell ref="U50:AF50"/>
    <mergeCell ref="E51:L51"/>
    <mergeCell ref="M51:P51"/>
    <mergeCell ref="Q51:T51"/>
    <mergeCell ref="U51:X51"/>
    <mergeCell ref="Y51:AB51"/>
    <mergeCell ref="AC51:AF51"/>
    <mergeCell ref="AG58:AJ58"/>
    <mergeCell ref="C59:H59"/>
    <mergeCell ref="I59:AF59"/>
    <mergeCell ref="AG59:AJ59"/>
    <mergeCell ref="C60:L60"/>
    <mergeCell ref="AG60:AJ60"/>
    <mergeCell ref="B54:B61"/>
    <mergeCell ref="C54:AF54"/>
    <mergeCell ref="AG54:AJ54"/>
    <mergeCell ref="C55:L55"/>
    <mergeCell ref="AG55:AJ55"/>
    <mergeCell ref="C56:L56"/>
    <mergeCell ref="AG56:AJ56"/>
    <mergeCell ref="C57:L57"/>
    <mergeCell ref="AG57:AJ57"/>
    <mergeCell ref="C58:L58"/>
    <mergeCell ref="C61:L61"/>
    <mergeCell ref="AG61:AJ61"/>
    <mergeCell ref="AG64:AJ64"/>
    <mergeCell ref="C65:L65"/>
    <mergeCell ref="AG65:AJ65"/>
    <mergeCell ref="C69:L69"/>
    <mergeCell ref="AG69:AJ69"/>
    <mergeCell ref="C70:L70"/>
    <mergeCell ref="AG70:AJ70"/>
    <mergeCell ref="C71:L71"/>
    <mergeCell ref="AG71:AJ71"/>
    <mergeCell ref="C66:L66"/>
    <mergeCell ref="AG66:AJ66"/>
    <mergeCell ref="AG67:AJ67"/>
    <mergeCell ref="AG68:AJ68"/>
    <mergeCell ref="AG77:AJ77"/>
    <mergeCell ref="AG78:AJ78"/>
    <mergeCell ref="C79:L79"/>
    <mergeCell ref="AG79:AJ79"/>
    <mergeCell ref="AG74:AJ74"/>
    <mergeCell ref="C75:L75"/>
    <mergeCell ref="AG75:AJ75"/>
    <mergeCell ref="C76:L76"/>
    <mergeCell ref="AG76:AJ76"/>
    <mergeCell ref="AG81:AJ81"/>
    <mergeCell ref="AG83:AJ83"/>
    <mergeCell ref="C84:L84"/>
    <mergeCell ref="AG84:AJ84"/>
    <mergeCell ref="C88:L88"/>
    <mergeCell ref="AG88:AJ88"/>
    <mergeCell ref="AG89:AJ89"/>
    <mergeCell ref="C90:L90"/>
    <mergeCell ref="AG90:AJ90"/>
    <mergeCell ref="AG85:AJ85"/>
    <mergeCell ref="C86:L86"/>
    <mergeCell ref="AG86:AJ86"/>
    <mergeCell ref="AG87:AJ87"/>
    <mergeCell ref="B82:AJ82"/>
    <mergeCell ref="B83:B94"/>
    <mergeCell ref="C83:AF83"/>
    <mergeCell ref="C85:L85"/>
    <mergeCell ref="C87:AF87"/>
    <mergeCell ref="C89:L89"/>
    <mergeCell ref="C91:AF91"/>
    <mergeCell ref="C93:L93"/>
    <mergeCell ref="AG93:AJ93"/>
    <mergeCell ref="C94:L94"/>
    <mergeCell ref="AG91:AJ91"/>
    <mergeCell ref="B109:AJ109"/>
    <mergeCell ref="C99:L99"/>
    <mergeCell ref="AG99:AJ99"/>
    <mergeCell ref="AG100:AJ100"/>
    <mergeCell ref="C101:L101"/>
    <mergeCell ref="AG101:AJ101"/>
    <mergeCell ref="AG96:AJ96"/>
    <mergeCell ref="C97:L97"/>
    <mergeCell ref="AG97:AJ97"/>
    <mergeCell ref="AG98:AJ98"/>
    <mergeCell ref="M111:P111"/>
    <mergeCell ref="Q111:T111"/>
    <mergeCell ref="U111:X111"/>
    <mergeCell ref="Y111:AB111"/>
    <mergeCell ref="AC111:AF111"/>
    <mergeCell ref="N114:P114"/>
    <mergeCell ref="R114:T114"/>
    <mergeCell ref="V114:X114"/>
    <mergeCell ref="Z114:AB114"/>
    <mergeCell ref="AD114:AF114"/>
    <mergeCell ref="M112:P112"/>
    <mergeCell ref="Q112:T112"/>
    <mergeCell ref="U112:X112"/>
    <mergeCell ref="Y112:AB112"/>
    <mergeCell ref="AC112:AF112"/>
    <mergeCell ref="N113:P113"/>
    <mergeCell ref="R113:T113"/>
    <mergeCell ref="V113:X113"/>
    <mergeCell ref="Z113:AB113"/>
    <mergeCell ref="AD113:AF113"/>
    <mergeCell ref="AK137:AN137"/>
    <mergeCell ref="C129:L129"/>
    <mergeCell ref="AK129:AN129"/>
    <mergeCell ref="AK131:AN131"/>
    <mergeCell ref="AK133:AN133"/>
    <mergeCell ref="C134:L134"/>
    <mergeCell ref="AK142:AN142"/>
    <mergeCell ref="C143:L143"/>
    <mergeCell ref="AK143:AN143"/>
    <mergeCell ref="C144:L144"/>
    <mergeCell ref="AK144:AN144"/>
    <mergeCell ref="AK145:AN145"/>
    <mergeCell ref="AK138:AN138"/>
    <mergeCell ref="C139:L139"/>
    <mergeCell ref="AK139:AN139"/>
    <mergeCell ref="C140:L140"/>
    <mergeCell ref="AK140:AN140"/>
    <mergeCell ref="AK141:AN141"/>
    <mergeCell ref="AK147:AN147"/>
    <mergeCell ref="C148:L148"/>
    <mergeCell ref="AK148:AN148"/>
    <mergeCell ref="AK150:AN150"/>
    <mergeCell ref="C151:L151"/>
    <mergeCell ref="C155:L155"/>
    <mergeCell ref="AK155:AN155"/>
    <mergeCell ref="AK156:AN156"/>
    <mergeCell ref="AK158:AN158"/>
    <mergeCell ref="AK151:AN151"/>
    <mergeCell ref="C152:L152"/>
    <mergeCell ref="AK152:AN152"/>
    <mergeCell ref="B149:AN149"/>
    <mergeCell ref="B150:B159"/>
    <mergeCell ref="C153:L153"/>
    <mergeCell ref="C157:L157"/>
    <mergeCell ref="AK157:AN157"/>
    <mergeCell ref="C158:L158"/>
    <mergeCell ref="AK153:AN153"/>
    <mergeCell ref="C154:L154"/>
    <mergeCell ref="AK154:AN154"/>
    <mergeCell ref="C159:L159"/>
    <mergeCell ref="AK159:AN159"/>
    <mergeCell ref="B160:AN160"/>
    <mergeCell ref="AK171:AN171"/>
    <mergeCell ref="C172:L172"/>
    <mergeCell ref="AK172:AN172"/>
    <mergeCell ref="C177:L177"/>
    <mergeCell ref="AK177:AN177"/>
    <mergeCell ref="AK178:AN178"/>
    <mergeCell ref="C179:L179"/>
    <mergeCell ref="AK179:AN179"/>
    <mergeCell ref="B161:B172"/>
    <mergeCell ref="C162:L162"/>
    <mergeCell ref="C166:L166"/>
    <mergeCell ref="C170:L170"/>
    <mergeCell ref="AK170:AN170"/>
    <mergeCell ref="C171:L171"/>
    <mergeCell ref="B173:AN173"/>
    <mergeCell ref="B174:B193"/>
    <mergeCell ref="AK190:AN190"/>
    <mergeCell ref="C191:L191"/>
    <mergeCell ref="C164:L164"/>
    <mergeCell ref="AK164:AN164"/>
    <mergeCell ref="C181:L181"/>
    <mergeCell ref="AK181:AN181"/>
    <mergeCell ref="AK182:AN182"/>
    <mergeCell ref="AK191:AN191"/>
    <mergeCell ref="C192:L192"/>
    <mergeCell ref="AK192:AN192"/>
    <mergeCell ref="C193:L193"/>
    <mergeCell ref="AK193:AN193"/>
    <mergeCell ref="C187:L187"/>
    <mergeCell ref="AK187:AN187"/>
    <mergeCell ref="C188:L188"/>
    <mergeCell ref="AK188:AN188"/>
    <mergeCell ref="B195:B203"/>
    <mergeCell ref="C196:L196"/>
    <mergeCell ref="AK200:AN200"/>
    <mergeCell ref="N208:P208"/>
    <mergeCell ref="R208:T208"/>
    <mergeCell ref="V208:X208"/>
    <mergeCell ref="Z208:AB208"/>
    <mergeCell ref="AD208:AF208"/>
    <mergeCell ref="AH208:AJ208"/>
    <mergeCell ref="AK195:AN195"/>
    <mergeCell ref="AK196:AN196"/>
    <mergeCell ref="C197:L197"/>
    <mergeCell ref="AK197:AN197"/>
    <mergeCell ref="I206:L206"/>
    <mergeCell ref="M206:P206"/>
    <mergeCell ref="Q206:T206"/>
    <mergeCell ref="U206:X206"/>
    <mergeCell ref="Y206:AB206"/>
    <mergeCell ref="AC206:AF206"/>
    <mergeCell ref="AG206:AJ206"/>
    <mergeCell ref="I207:L207"/>
    <mergeCell ref="M207:P207"/>
    <mergeCell ref="Q207:T207"/>
    <mergeCell ref="U207:X207"/>
    <mergeCell ref="AH43:AJ45"/>
    <mergeCell ref="X4:AC4"/>
    <mergeCell ref="B235:I235"/>
    <mergeCell ref="AT29:AT36"/>
    <mergeCell ref="AT43:AT45"/>
    <mergeCell ref="AH42:AJ42"/>
    <mergeCell ref="B234:I234"/>
    <mergeCell ref="J234:AR234"/>
    <mergeCell ref="B218:Y218"/>
    <mergeCell ref="AA218:AN218"/>
    <mergeCell ref="G219:X219"/>
    <mergeCell ref="D220:E220"/>
    <mergeCell ref="G220:Y223"/>
    <mergeCell ref="AB220:AD220"/>
    <mergeCell ref="AF220:AH220"/>
    <mergeCell ref="AJ220:AL220"/>
    <mergeCell ref="C231:E231"/>
    <mergeCell ref="F231:K231"/>
    <mergeCell ref="L231:R231"/>
    <mergeCell ref="AK198:AN198"/>
    <mergeCell ref="C199:L199"/>
    <mergeCell ref="AK199:AN199"/>
    <mergeCell ref="C198:L198"/>
    <mergeCell ref="B194:AN194"/>
  </mergeCells>
  <conditionalFormatting sqref="M125:X127 AC125:AJ127 Y126:AB127 M201:AJ203">
    <cfRule type="containsText" dxfId="584" priority="34" operator="containsText" text="x">
      <formula>NOT(ISERROR(SEARCH("x",M125)))</formula>
    </cfRule>
  </conditionalFormatting>
  <conditionalFormatting sqref="M151:X153 AC151:AJ153 Y152:AB153 M154:AJ155">
    <cfRule type="containsText" dxfId="583" priority="25" operator="containsText" text="x">
      <formula>NOT(ISERROR(SEARCH("x",M151)))</formula>
    </cfRule>
  </conditionalFormatting>
  <conditionalFormatting sqref="M29:AF39">
    <cfRule type="containsText" dxfId="582" priority="344" operator="containsText" text="x">
      <formula>NOT(ISERROR(SEARCH("x",M29)))</formula>
    </cfRule>
  </conditionalFormatting>
  <conditionalFormatting sqref="M55:AF58 M60:AF62 M65:AF67">
    <cfRule type="containsText" dxfId="581" priority="59" operator="containsText" text="x">
      <formula>NOT(ISERROR(SEARCH("x",M55)))</formula>
    </cfRule>
  </conditionalFormatting>
  <conditionalFormatting sqref="M69:AF72 M75:AF77 M79:AF81 M84:AF86 M97:AF99 M101:AF103">
    <cfRule type="containsText" dxfId="580" priority="58" operator="containsText" text="x">
      <formula>NOT(ISERROR(SEARCH("x",M69)))</formula>
    </cfRule>
  </conditionalFormatting>
  <conditionalFormatting sqref="M88:AF90">
    <cfRule type="containsText" dxfId="579" priority="50" operator="containsText" text="x">
      <formula>NOT(ISERROR(SEARCH("x",M88)))</formula>
    </cfRule>
  </conditionalFormatting>
  <conditionalFormatting sqref="M92:AF94">
    <cfRule type="containsText" dxfId="578" priority="51" operator="containsText" text="x">
      <formula>NOT(ISERROR(SEARCH("x",M92)))</formula>
    </cfRule>
  </conditionalFormatting>
  <conditionalFormatting sqref="M106:AF108">
    <cfRule type="containsText" dxfId="577" priority="57" operator="containsText" text="x">
      <formula>NOT(ISERROR(SEARCH("x",M106)))</formula>
    </cfRule>
  </conditionalFormatting>
  <conditionalFormatting sqref="M129:AJ131 M134:AJ136 M138:AJ140 M142:AJ144 M146:AJ148 M157:AJ159 M162:AJ164 M196:AJ199">
    <cfRule type="containsText" dxfId="576" priority="33" operator="containsText" text="x">
      <formula>NOT(ISERROR(SEARCH("x",M129)))</formula>
    </cfRule>
  </conditionalFormatting>
  <conditionalFormatting sqref="M166:AJ168">
    <cfRule type="containsText" dxfId="575" priority="26" operator="containsText" text="x">
      <formula>NOT(ISERROR(SEARCH("x",M166)))</formula>
    </cfRule>
  </conditionalFormatting>
  <conditionalFormatting sqref="M170:AJ172 M191:AJ193">
    <cfRule type="containsText" dxfId="574" priority="23" operator="containsText" text="x">
      <formula>NOT(ISERROR(SEARCH("x",M170)))</formula>
    </cfRule>
  </conditionalFormatting>
  <conditionalFormatting sqref="M175:AJ177">
    <cfRule type="containsText" dxfId="573" priority="22" operator="containsText" text="x">
      <formula>NOT(ISERROR(SEARCH("x",M175)))</formula>
    </cfRule>
  </conditionalFormatting>
  <conditionalFormatting sqref="M179:AJ181 M183:AJ185 M187:AJ189">
    <cfRule type="containsText" dxfId="572" priority="21" operator="containsText" text="x">
      <formula>NOT(ISERROR(SEARCH("x",M179)))</formula>
    </cfRule>
  </conditionalFormatting>
  <conditionalFormatting sqref="Y125:AC125">
    <cfRule type="containsText" dxfId="571" priority="32" operator="containsText" text="x">
      <formula>NOT(ISERROR(SEARCH("x",Y125)))</formula>
    </cfRule>
  </conditionalFormatting>
  <conditionalFormatting sqref="Y151:AC151">
    <cfRule type="containsText" dxfId="570" priority="24" operator="containsText" text="x">
      <formula>NOT(ISERROR(SEARCH("x",Y151)))</formula>
    </cfRule>
  </conditionalFormatting>
  <conditionalFormatting sqref="AG29:AJ39">
    <cfRule type="containsText" dxfId="569" priority="343" operator="containsText" text="EXCELLENT">
      <formula>NOT(ISERROR(SEARCH("EXCELLENT",AG29)))</formula>
    </cfRule>
    <cfRule type="containsText" dxfId="568" priority="342" operator="containsText" text="INSUFFISANT">
      <formula>NOT(ISERROR(SEARCH("INSUFFISANT",AG29)))</formula>
    </cfRule>
    <cfRule type="containsText" dxfId="567" priority="341" operator="containsText" text="FRAGILE">
      <formula>NOT(ISERROR(SEARCH("FRAGILE",AG29)))</formula>
    </cfRule>
    <cfRule type="containsText" dxfId="566" priority="340" operator="containsText" text="SATISFAISANT">
      <formula>NOT(ISERROR(SEARCH("SATISFAISANT",AG29)))</formula>
    </cfRule>
    <cfRule type="containsErrors" dxfId="565" priority="339">
      <formula>ISERROR(AG29)</formula>
    </cfRule>
  </conditionalFormatting>
  <conditionalFormatting sqref="AG54:AJ62">
    <cfRule type="containsErrors" dxfId="564" priority="1">
      <formula>ISERROR(AG54)</formula>
    </cfRule>
    <cfRule type="cellIs" dxfId="563" priority="4" operator="equal">
      <formula>"4-BIEN MAITRISÉE"</formula>
    </cfRule>
    <cfRule type="cellIs" dxfId="562" priority="3" operator="equal">
      <formula>"1-NON MAITRISÉE"</formula>
    </cfRule>
    <cfRule type="containsText" dxfId="561" priority="5" operator="containsText" text="3-MAITRISÉE">
      <formula>NOT(ISERROR(SEARCH("3-MAITRISÉE",AG54)))</formula>
    </cfRule>
    <cfRule type="cellIs" dxfId="560" priority="2" operator="equal">
      <formula>"2-INSUF MAITRISÉE"</formula>
    </cfRule>
  </conditionalFormatting>
  <conditionalFormatting sqref="AG64:AJ72 AG74:AJ81">
    <cfRule type="cellIs" dxfId="559" priority="55" operator="equal">
      <formula>"4-BIEN MAITRISÉE"</formula>
    </cfRule>
    <cfRule type="containsText" dxfId="558" priority="56" operator="containsText" text="3-MAITRISÉE">
      <formula>NOT(ISERROR(SEARCH("3-MAITRISÉE",AG64)))</formula>
    </cfRule>
    <cfRule type="cellIs" dxfId="557" priority="54" operator="equal">
      <formula>"1-NON MAITRISÉE"</formula>
    </cfRule>
    <cfRule type="cellIs" dxfId="556" priority="53" operator="equal">
      <formula>"2-INSUF MAITRISÉE"</formula>
    </cfRule>
    <cfRule type="containsErrors" dxfId="555" priority="52">
      <formula>ISERROR(AG64)</formula>
    </cfRule>
  </conditionalFormatting>
  <conditionalFormatting sqref="AG83:AJ94">
    <cfRule type="containsText" dxfId="554" priority="49" operator="containsText" text="3-MAITRISÉE">
      <formula>NOT(ISERROR(SEARCH("3-MAITRISÉE",AG83)))</formula>
    </cfRule>
    <cfRule type="cellIs" dxfId="553" priority="48" operator="equal">
      <formula>"4-BIEN MAITRISÉE"</formula>
    </cfRule>
    <cfRule type="cellIs" dxfId="552" priority="47" operator="equal">
      <formula>"1-NON MAITRISÉE"</formula>
    </cfRule>
    <cfRule type="cellIs" dxfId="551" priority="46" operator="equal">
      <formula>"2-INSUF MAITRISÉE"</formula>
    </cfRule>
    <cfRule type="containsErrors" dxfId="550" priority="45">
      <formula>ISERROR(AG83)</formula>
    </cfRule>
  </conditionalFormatting>
  <conditionalFormatting sqref="AG96:AJ103">
    <cfRule type="cellIs" dxfId="549" priority="41" operator="equal">
      <formula>"2-INSUF MAITRISÉE"</formula>
    </cfRule>
    <cfRule type="cellIs" dxfId="548" priority="43" operator="equal">
      <formula>"4-BIEN MAITRISÉE"</formula>
    </cfRule>
    <cfRule type="containsText" dxfId="547" priority="44" operator="containsText" text="3-MAITRISÉE">
      <formula>NOT(ISERROR(SEARCH("3-MAITRISÉE",AG96)))</formula>
    </cfRule>
    <cfRule type="cellIs" dxfId="546" priority="42" operator="equal">
      <formula>"1-NON MAITRISÉE"</formula>
    </cfRule>
    <cfRule type="containsErrors" dxfId="545" priority="40">
      <formula>ISERROR(AG96)</formula>
    </cfRule>
  </conditionalFormatting>
  <conditionalFormatting sqref="AG105:AJ108">
    <cfRule type="cellIs" dxfId="544" priority="38" operator="equal">
      <formula>"4-BIEN MAITRISÉE"</formula>
    </cfRule>
    <cfRule type="cellIs" dxfId="543" priority="37" operator="equal">
      <formula>"1-NON MAITRISÉE"</formula>
    </cfRule>
    <cfRule type="cellIs" dxfId="542" priority="36" operator="equal">
      <formula>"2-INSUF MAITRISÉE"</formula>
    </cfRule>
    <cfRule type="containsErrors" dxfId="541" priority="35">
      <formula>ISERROR(AG105)</formula>
    </cfRule>
    <cfRule type="containsText" dxfId="540" priority="39" operator="containsText" text="3-MAITRISÉE">
      <formula>NOT(ISERROR(SEARCH("3-MAITRISÉE",AG105)))</formula>
    </cfRule>
  </conditionalFormatting>
  <conditionalFormatting sqref="AK124:AR131 AK133:AR148 AK150:AR159">
    <cfRule type="containsText" dxfId="539" priority="31" operator="containsText" text="3-MAITRISÉE">
      <formula>NOT(ISERROR(SEARCH("3-MAITRISÉE",AK124)))</formula>
    </cfRule>
    <cfRule type="cellIs" dxfId="538" priority="30" operator="equal">
      <formula>"4-BIEN MAITRISÉE"</formula>
    </cfRule>
    <cfRule type="cellIs" dxfId="537" priority="29" operator="equal">
      <formula>"1-NON MAITRISÉE"</formula>
    </cfRule>
    <cfRule type="cellIs" dxfId="536" priority="28" operator="equal">
      <formula>"2-INSUF MAITRISÉE"</formula>
    </cfRule>
    <cfRule type="containsErrors" dxfId="535" priority="27">
      <formula>ISERROR(AK124)</formula>
    </cfRule>
  </conditionalFormatting>
  <conditionalFormatting sqref="AK161:AR172">
    <cfRule type="containsText" dxfId="534" priority="20" operator="containsText" text="3-MAITRISÉE">
      <formula>NOT(ISERROR(SEARCH("3-MAITRISÉE",AK161)))</formula>
    </cfRule>
    <cfRule type="cellIs" dxfId="533" priority="19" operator="equal">
      <formula>"4-BIEN MAITRISÉE"</formula>
    </cfRule>
    <cfRule type="cellIs" dxfId="532" priority="18" operator="equal">
      <formula>"1-NON MAITRISÉE"</formula>
    </cfRule>
    <cfRule type="cellIs" dxfId="531" priority="17" operator="equal">
      <formula>"2-INSUF MAITRISÉE"</formula>
    </cfRule>
    <cfRule type="containsErrors" dxfId="530" priority="16">
      <formula>ISERROR(AK161)</formula>
    </cfRule>
  </conditionalFormatting>
  <conditionalFormatting sqref="AK174:AR193">
    <cfRule type="cellIs" dxfId="529" priority="14" operator="equal">
      <formula>"4-BIEN MAITRISÉE"</formula>
    </cfRule>
    <cfRule type="containsErrors" dxfId="528" priority="11">
      <formula>ISERROR(AK174)</formula>
    </cfRule>
    <cfRule type="cellIs" dxfId="527" priority="12" operator="equal">
      <formula>"2-INSUF MAITRISÉE"</formula>
    </cfRule>
    <cfRule type="cellIs" dxfId="526" priority="13" operator="equal">
      <formula>"1-NON MAITRISÉE"</formula>
    </cfRule>
    <cfRule type="containsText" dxfId="525" priority="15" operator="containsText" text="3-MAITRISÉE">
      <formula>NOT(ISERROR(SEARCH("3-MAITRISÉE",AK174)))</formula>
    </cfRule>
  </conditionalFormatting>
  <conditionalFormatting sqref="AK195:AR203">
    <cfRule type="cellIs" dxfId="524" priority="9" operator="equal">
      <formula>"4-BIEN MAITRISÉE"</formula>
    </cfRule>
    <cfRule type="containsErrors" dxfId="523" priority="6">
      <formula>ISERROR(AK195)</formula>
    </cfRule>
    <cfRule type="cellIs" dxfId="522" priority="8" operator="equal">
      <formula>"1-NON MAITRISÉE"</formula>
    </cfRule>
    <cfRule type="cellIs" dxfId="521" priority="7" operator="equal">
      <formula>"2-INSUF MAITRISÉE"</formula>
    </cfRule>
    <cfRule type="containsText" dxfId="520" priority="10" operator="containsText" text="3-MAITRISÉE">
      <formula>NOT(ISERROR(SEARCH("3-MAITRISÉE",AK195)))</formula>
    </cfRule>
  </conditionalFormatting>
  <hyperlinks>
    <hyperlink ref="AE1:AI1" location="'1-TAB-SYNT-NOTES'!A1" display="Tableau de synthèse" xr:uid="{21B5A350-C102-F041-AC48-89841A11B7D1}"/>
  </hyperlinks>
  <pageMargins left="0.23622047244094491" right="0.23622047244094491" top="0.31496062992125984" bottom="0.31496062992125984" header="0.31496062992125984" footer="0.31496062992125984"/>
  <pageSetup paperSize="9" scale="42" fitToHeight="3" orientation="portrait" r:id="rId1"/>
  <headerFooter>
    <oddFooter>&amp;L&amp;"Helvetica Oblique,Italique"&amp;8&amp;K585858Académie de Bordeaux - J-MUZARD IEN économie-gestion Filière Hôtellerie-Restauration
&amp;R&amp;"Helvetica,Normal"&amp;12&amp;K000000&amp;N</oddFooter>
  </headerFooter>
  <rowBreaks count="1" manualBreakCount="1">
    <brk id="30" max="16383" man="1"/>
  </rowBreaks>
  <drawing r:id="rId2"/>
  <extLst>
    <ext xmlns:x14="http://schemas.microsoft.com/office/spreadsheetml/2009/9/main" uri="{CCE6A557-97BC-4b89-ADB6-D9C93CAAB3DF}">
      <x14:dataValidations xmlns:xm="http://schemas.microsoft.com/office/excel/2006/main" count="37">
        <x14:dataValidation type="list" allowBlank="1" xr:uid="{C093DC7C-B5E9-A342-9C55-64C46586B06B}">
          <x14:formula1>
            <xm:f>LISTES!$R$12:$R$47</xm:f>
          </x14:formula1>
          <xm:sqref>J6:O6 J10:O10 J14:O14</xm:sqref>
        </x14:dataValidation>
        <x14:dataValidation type="list" allowBlank="1" xr:uid="{10468480-4691-4C4F-81F6-CCF24453C6F3}">
          <x14:formula1>
            <xm:f>LISTES!$S$12:$S$47</xm:f>
          </x14:formula1>
          <xm:sqref>V6:Z6 V10:Z10 V14:Z14</xm:sqref>
        </x14:dataValidation>
        <x14:dataValidation type="list" allowBlank="1" showInputMessage="1" showErrorMessage="1" xr:uid="{04901576-400B-E644-842E-51EBB52D8543}">
          <x14:formula1>
            <xm:f>'4-CIP'!$C$68:$C$73</xm:f>
          </x14:formula1>
          <xm:sqref>C108:L108</xm:sqref>
        </x14:dataValidation>
        <x14:dataValidation type="list" allowBlank="1" showInputMessage="1" showErrorMessage="1" xr:uid="{BECE6100-B2F3-6247-B31D-7E15960E06B0}">
          <x14:formula1>
            <xm:f>'4-CIP'!$C$62:$C$67</xm:f>
          </x14:formula1>
          <xm:sqref>C103:L103</xm:sqref>
        </x14:dataValidation>
        <x14:dataValidation type="list" allowBlank="1" showInputMessage="1" showErrorMessage="1" xr:uid="{1A4D7DA4-AF13-BD41-AFC3-17AA83A9C72C}">
          <x14:formula1>
            <xm:f>'4-CIP'!$C$56:$C$61</xm:f>
          </x14:formula1>
          <xm:sqref>C99:L99</xm:sqref>
        </x14:dataValidation>
        <x14:dataValidation type="list" allowBlank="1" showInputMessage="1" showErrorMessage="1" xr:uid="{74440024-D355-6B4E-8C41-57C51546A715}">
          <x14:formula1>
            <xm:f>'4-CIP'!$C$50:$C$55</xm:f>
          </x14:formula1>
          <xm:sqref>C94:L94</xm:sqref>
        </x14:dataValidation>
        <x14:dataValidation type="list" allowBlank="1" showInputMessage="1" showErrorMessage="1" xr:uid="{FFF30F16-2E8B-3D4B-822E-2C40AEA58C4E}">
          <x14:formula1>
            <xm:f>'4-CIP'!$C$44:$C$49</xm:f>
          </x14:formula1>
          <xm:sqref>C90:L90</xm:sqref>
        </x14:dataValidation>
        <x14:dataValidation type="list" allowBlank="1" showInputMessage="1" showErrorMessage="1" xr:uid="{F8D539ED-FECA-1443-BE9B-DC091092E3A2}">
          <x14:formula1>
            <xm:f>'4-CIP'!$C$38:$C$43</xm:f>
          </x14:formula1>
          <xm:sqref>C86:L86</xm:sqref>
        </x14:dataValidation>
        <x14:dataValidation type="list" allowBlank="1" showInputMessage="1" showErrorMessage="1" xr:uid="{0241D217-E598-4449-9B4B-458A54512922}">
          <x14:formula1>
            <xm:f>'4-CIP'!$C$32:$C$37</xm:f>
          </x14:formula1>
          <xm:sqref>C81:L81</xm:sqref>
        </x14:dataValidation>
        <x14:dataValidation type="list" allowBlank="1" showInputMessage="1" showErrorMessage="1" xr:uid="{78FB9112-41E9-684F-89C9-74D33013CE17}">
          <x14:formula1>
            <xm:f>'4-CIP'!$C$26:$C$31</xm:f>
          </x14:formula1>
          <xm:sqref>C77:L77</xm:sqref>
        </x14:dataValidation>
        <x14:dataValidation type="list" allowBlank="1" showInputMessage="1" showErrorMessage="1" xr:uid="{E529E858-8414-E844-9C41-EEBFDD211B30}">
          <x14:formula1>
            <xm:f>'4-CIP'!$C$20:$C$25</xm:f>
          </x14:formula1>
          <xm:sqref>C72:L72</xm:sqref>
        </x14:dataValidation>
        <x14:dataValidation type="list" allowBlank="1" showInputMessage="1" showErrorMessage="1" xr:uid="{E28AC193-78CC-2D4D-8205-A94E9484D844}">
          <x14:formula1>
            <xm:f>'4-CIP'!$C$14:$C$19</xm:f>
          </x14:formula1>
          <xm:sqref>C67:L67</xm:sqref>
        </x14:dataValidation>
        <x14:dataValidation type="list" allowBlank="1" showInputMessage="1" showErrorMessage="1" xr:uid="{4933789D-C485-B34D-ACE9-075086F93369}">
          <x14:formula1>
            <xm:f>'4-CIP'!$C$8:$C$13</xm:f>
          </x14:formula1>
          <xm:sqref>C62:L62</xm:sqref>
        </x14:dataValidation>
        <x14:dataValidation type="list" allowBlank="1" showInputMessage="1" showErrorMessage="1" xr:uid="{E03D3818-E537-3E46-BF6A-6CF8B3A4BD7A}">
          <x14:formula1>
            <xm:f>'4-CIP'!$C$2:$C$7</xm:f>
          </x14:formula1>
          <xm:sqref>C58:L58</xm:sqref>
        </x14:dataValidation>
        <x14:dataValidation type="list" allowBlank="1" showInputMessage="1" showErrorMessage="1" xr:uid="{83A8A54B-E13F-AE43-A01C-F03CDE483797}">
          <x14:formula1>
            <xm:f>'4-CIP'!$C$175:$C$180</xm:f>
          </x14:formula1>
          <xm:sqref>C203:L203</xm:sqref>
        </x14:dataValidation>
        <x14:dataValidation type="list" allowBlank="1" showInputMessage="1" showErrorMessage="1" xr:uid="{AD4A63FC-C657-1742-AFC7-898ACA47C086}">
          <x14:formula1>
            <xm:f>'4-CIP'!$C$169:$C$174</xm:f>
          </x14:formula1>
          <xm:sqref>C199:L199</xm:sqref>
        </x14:dataValidation>
        <x14:dataValidation type="list" allowBlank="1" showInputMessage="1" showErrorMessage="1" xr:uid="{1F657A08-A5ED-4043-BDDC-D8B727A7BF76}">
          <x14:formula1>
            <xm:f>'4-CIP'!$C$163:$C$168</xm:f>
          </x14:formula1>
          <xm:sqref>C193:L193</xm:sqref>
        </x14:dataValidation>
        <x14:dataValidation type="list" allowBlank="1" showInputMessage="1" showErrorMessage="1" xr:uid="{902B2E56-4D8D-5A4A-BF17-F32990F5D3AD}">
          <x14:formula1>
            <xm:f>'4-CIP'!$C$157:$C$162</xm:f>
          </x14:formula1>
          <xm:sqref>C189:L189</xm:sqref>
        </x14:dataValidation>
        <x14:dataValidation type="list" allowBlank="1" showInputMessage="1" showErrorMessage="1" xr:uid="{E5FA193B-8135-964B-82D3-2DFD36C1EA65}">
          <x14:formula1>
            <xm:f>'4-CIP'!$C$151:$C$156</xm:f>
          </x14:formula1>
          <xm:sqref>C185:L185</xm:sqref>
        </x14:dataValidation>
        <x14:dataValidation type="list" allowBlank="1" showInputMessage="1" showErrorMessage="1" xr:uid="{5A9EB46F-8495-AD4D-A969-717011776AF8}">
          <x14:formula1>
            <xm:f>'4-CIP'!$C$145:$C$150</xm:f>
          </x14:formula1>
          <xm:sqref>C181:L181</xm:sqref>
        </x14:dataValidation>
        <x14:dataValidation type="list" allowBlank="1" showInputMessage="1" showErrorMessage="1" xr:uid="{85D12C1C-D75C-F249-A565-37076AF54778}">
          <x14:formula1>
            <xm:f>'4-CIP'!$C$139:$C$144</xm:f>
          </x14:formula1>
          <xm:sqref>C177:L177</xm:sqref>
        </x14:dataValidation>
        <x14:dataValidation type="list" allowBlank="1" showInputMessage="1" showErrorMessage="1" xr:uid="{8C606606-B7F1-6049-8AE2-A15873DD3FF7}">
          <x14:formula1>
            <xm:f>'4-CIP'!$C$133:$C$138</xm:f>
          </x14:formula1>
          <xm:sqref>C172:L172</xm:sqref>
        </x14:dataValidation>
        <x14:dataValidation type="list" allowBlank="1" showInputMessage="1" showErrorMessage="1" xr:uid="{42F04348-7865-0049-83A2-B412F30E8C00}">
          <x14:formula1>
            <xm:f>'4-CIP'!$C$127:$C$132</xm:f>
          </x14:formula1>
          <xm:sqref>C168:L168</xm:sqref>
        </x14:dataValidation>
        <x14:dataValidation type="list" allowBlank="1" showInputMessage="1" showErrorMessage="1" xr:uid="{4873E42A-67D6-6C41-9D45-5EB4A634A360}">
          <x14:formula1>
            <xm:f>'4-CIP'!$C$121:$C$126</xm:f>
          </x14:formula1>
          <xm:sqref>C164:L164</xm:sqref>
        </x14:dataValidation>
        <x14:dataValidation type="list" allowBlank="1" showInputMessage="1" showErrorMessage="1" xr:uid="{D32ABE1C-A7CF-A048-B012-47A7DEF59534}">
          <x14:formula1>
            <xm:f>'4-CIP'!$C$115:$C$120</xm:f>
          </x14:formula1>
          <xm:sqref>C159:L159</xm:sqref>
        </x14:dataValidation>
        <x14:dataValidation type="list" allowBlank="1" showInputMessage="1" showErrorMessage="1" xr:uid="{576098AE-68C7-2B4D-ACB0-CAB4DE09B7E6}">
          <x14:formula1>
            <xm:f>'4-CIP'!$C$109:$C$114</xm:f>
          </x14:formula1>
          <xm:sqref>C155:L155</xm:sqref>
        </x14:dataValidation>
        <x14:dataValidation type="list" allowBlank="1" showInputMessage="1" showErrorMessage="1" xr:uid="{8C388C4C-C481-524F-BF67-150A7DD90951}">
          <x14:formula1>
            <xm:f>'4-CIP'!$C$103:$C$108</xm:f>
          </x14:formula1>
          <xm:sqref>C148:L148</xm:sqref>
        </x14:dataValidation>
        <x14:dataValidation type="list" allowBlank="1" showInputMessage="1" showErrorMessage="1" xr:uid="{7DDCD296-63BC-7049-B6E2-8213E3EEED93}">
          <x14:formula1>
            <xm:f>'4-CIP'!$C$97:$C$102</xm:f>
          </x14:formula1>
          <xm:sqref>C144:L144</xm:sqref>
        </x14:dataValidation>
        <x14:dataValidation type="list" allowBlank="1" showInputMessage="1" showErrorMessage="1" xr:uid="{81DFAE93-CF3A-B04A-B4BD-304DA6898DBE}">
          <x14:formula1>
            <xm:f>'4-CIP'!$C$92:$C$96</xm:f>
          </x14:formula1>
          <xm:sqref>C140:L140</xm:sqref>
        </x14:dataValidation>
        <x14:dataValidation type="list" allowBlank="1" showInputMessage="1" showErrorMessage="1" xr:uid="{E20123D3-9A37-D844-86BA-3099259D6FF4}">
          <x14:formula1>
            <xm:f>'4-CIP'!$C$86:$C$91</xm:f>
          </x14:formula1>
          <xm:sqref>C136:L136</xm:sqref>
        </x14:dataValidation>
        <x14:dataValidation type="list" allowBlank="1" showInputMessage="1" showErrorMessage="1" xr:uid="{1EE0CFAA-7F50-A740-8A4C-B8F0C1F57899}">
          <x14:formula1>
            <xm:f>'4-CIP'!$C$80:$C$85</xm:f>
          </x14:formula1>
          <xm:sqref>C131:L131</xm:sqref>
        </x14:dataValidation>
        <x14:dataValidation type="list" allowBlank="1" showInputMessage="1" showErrorMessage="1" xr:uid="{ED70FA8E-F60D-9D4F-A645-4C08168782BA}">
          <x14:formula1>
            <xm:f>'4-CIP'!$C$74:$C$79</xm:f>
          </x14:formula1>
          <xm:sqref>C127:L127</xm:sqref>
        </x14:dataValidation>
        <x14:dataValidation type="list" allowBlank="1" xr:uid="{6F3F3319-FA5A-BE4A-B7FE-921F5E0276FD}">
          <x14:formula1>
            <xm:f>LISTES!$Q$6:$Q$47</xm:f>
          </x14:formula1>
          <xm:sqref>U7:AJ7 U11:AJ11 U15:AJ15</xm:sqref>
        </x14:dataValidation>
        <x14:dataValidation type="list" allowBlank="1" xr:uid="{5AE75BF2-2BAC-6A43-A3E1-922F52E1ED71}">
          <x14:formula1>
            <xm:f>LISTES!$P$12:$P$47</xm:f>
          </x14:formula1>
          <xm:sqref>U8:AJ8 U12:AJ12 U16:AJ16</xm:sqref>
        </x14:dataValidation>
        <x14:dataValidation type="list" allowBlank="1" xr:uid="{52C437D7-936B-1748-8BFA-B6581CB6A9A5}">
          <x14:formula1>
            <xm:f>LISTES!$B$60:$B$70</xm:f>
          </x14:formula1>
          <xm:sqref>C10:F10 C6:F6 C14:F14</xm:sqref>
        </x14:dataValidation>
        <x14:dataValidation type="list" allowBlank="1" xr:uid="{09D33311-71FE-5F4D-A238-DCCF830C9E22}">
          <x14:formula1>
            <xm:f>LISTES!$B$6:$B$31</xm:f>
          </x14:formula1>
          <xm:sqref>B29:D39</xm:sqref>
        </x14:dataValidation>
        <x14:dataValidation type="list" allowBlank="1" xr:uid="{EE2E325C-0677-0341-AEAA-DFE6A0C23346}">
          <x14:formula1>
            <xm:f>LISTES!$O$12:$O$47</xm:f>
          </x14:formula1>
          <xm:sqref>D7:F8 D11:F12 D15:F16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17</vt:i4>
      </vt:variant>
      <vt:variant>
        <vt:lpstr>Plages nommées</vt:lpstr>
      </vt:variant>
      <vt:variant>
        <vt:i4>17</vt:i4>
      </vt:variant>
    </vt:vector>
  </HeadingPairs>
  <TitlesOfParts>
    <vt:vector size="34" baseType="lpstr">
      <vt:lpstr>1-TAB-SYNT-NOTES</vt:lpstr>
      <vt:lpstr>2-SYNT-COMPETENCES</vt:lpstr>
      <vt:lpstr>3-ANNEXE-PFMP-A-IMPRIMER</vt:lpstr>
      <vt:lpstr>4-CIP</vt:lpstr>
      <vt:lpstr>LISTES</vt:lpstr>
      <vt:lpstr>Candidat 1</vt:lpstr>
      <vt:lpstr>Candidat 2</vt:lpstr>
      <vt:lpstr>Candidat 3</vt:lpstr>
      <vt:lpstr>Candidat 4</vt:lpstr>
      <vt:lpstr>Candidat 5</vt:lpstr>
      <vt:lpstr>Candidat 6</vt:lpstr>
      <vt:lpstr>Candidat 7</vt:lpstr>
      <vt:lpstr>Candidat 8</vt:lpstr>
      <vt:lpstr>Candidat 9</vt:lpstr>
      <vt:lpstr>Candidat 10</vt:lpstr>
      <vt:lpstr>Candidat 11</vt:lpstr>
      <vt:lpstr>Candidat 12</vt:lpstr>
      <vt:lpstr>'1-TAB-SYNT-NOTES'!Zone_d_impression</vt:lpstr>
      <vt:lpstr>'2-SYNT-COMPETENCES'!Zone_d_impression</vt:lpstr>
      <vt:lpstr>'3-ANNEXE-PFMP-A-IMPRIMER'!Zone_d_impression</vt:lpstr>
      <vt:lpstr>'4-CIP'!Zone_d_impression</vt:lpstr>
      <vt:lpstr>'Candidat 1'!Zone_d_impression</vt:lpstr>
      <vt:lpstr>'Candidat 10'!Zone_d_impression</vt:lpstr>
      <vt:lpstr>'Candidat 11'!Zone_d_impression</vt:lpstr>
      <vt:lpstr>'Candidat 12'!Zone_d_impression</vt:lpstr>
      <vt:lpstr>'Candidat 2'!Zone_d_impression</vt:lpstr>
      <vt:lpstr>'Candidat 3'!Zone_d_impression</vt:lpstr>
      <vt:lpstr>'Candidat 4'!Zone_d_impression</vt:lpstr>
      <vt:lpstr>'Candidat 5'!Zone_d_impression</vt:lpstr>
      <vt:lpstr>'Candidat 6'!Zone_d_impression</vt:lpstr>
      <vt:lpstr>'Candidat 7'!Zone_d_impression</vt:lpstr>
      <vt:lpstr>'Candidat 8'!Zone_d_impression</vt:lpstr>
      <vt:lpstr>'Candidat 9'!Zone_d_impression</vt:lpstr>
      <vt:lpstr>LISTES!Zone_d_impression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Lucette</dc:creator>
  <cp:lastModifiedBy>J-MUZARD-IEN</cp:lastModifiedBy>
  <cp:lastPrinted>2025-05-26T09:06:59Z</cp:lastPrinted>
  <dcterms:created xsi:type="dcterms:W3CDTF">2019-01-13T21:25:59Z</dcterms:created>
  <dcterms:modified xsi:type="dcterms:W3CDTF">2025-05-26T09:49:07Z</dcterms:modified>
</cp:coreProperties>
</file>